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13_ncr:1_{B140AD79-5A6F-461D-9E4D-F38478AEF931}" xr6:coauthVersionLast="47" xr6:coauthVersionMax="47" xr10:uidLastSave="{00000000-0000-0000-0000-000000000000}"/>
  <bookViews>
    <workbookView showSheetTabs="0" xWindow="20370" yWindow="-120" windowWidth="25440" windowHeight="1527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<sst xmlns="http://schemas.openxmlformats.org/spreadsheetml/2006/main" count="379" uniqueCount="69">
  <si>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</si>
  <si>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</si>
  <si>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</si>
  <si>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</si>
  <si>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</si>
  <si>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</si>
  <si>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</si>
  <si>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</si>
  <si>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</si>
  <si>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</si>
  <si>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</si>
  <si>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</si>
  <si>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</si>
  <si>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</si>
  <si>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</si>
  <si>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</si>
  <si>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</si>
  <si>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</si>
  <si>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</si>
  <si>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</si>
  <si>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</si>
  <si>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</si>
  <si>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</si>
  <si>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</si>
  <si>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</si>
  <si>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</si>
  <si>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</si>
  <si>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</si>
  <si>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</si>
  <si>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</si>
  <si>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</si>
  <si>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</si>
  <si>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</si>
  <si>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</si>
  <si>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</si>
  <si>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</si>
  <si>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</si>
  <si>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</si>
  <si>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</si>
  <si>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</si>
  <si>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</si>
  <si>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</si>
  <si>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</si>
  <si>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</si>
  <si>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</si>
  <si>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</si>
  <si>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</si>
  <si>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</si>
  <si>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</si>
  <si>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</si>
  <si>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</si>
  <si>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</si>
  <si>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</si>
  <si>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</si>
  <si>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</si>
  <si>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</si>
  <si>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</si>
  <si>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</si>
  <si>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</si>
  <si>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</si>
  <si>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</si>
  <si>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</si>
  <si>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</si>
  <si>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</si>
  <si>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</si>
  <si>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 xml:space="preserve">           Atención: Sra. Sandra Belaunde Arnillas</t>
  </si>
  <si>
    <t xml:space="preserve">        Fecha  : 31/12/2022</t>
  </si>
  <si>
    <t>Callao, 02 de enero del 2022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</si>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</sst>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7">
    <xf numFmtId="0" fontId="0" fillId="0" borderId="0"/>
    <xf numFmtId="0" fontId="4" fillId="0" borderId="0"/>
    <xf numFmtId="164" fontId="27" fillId="0" borderId="0" applyBorder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3" fillId="0" borderId="0"/>
    <xf numFmtId="0" fontId="27" fillId="0" borderId="0"/>
    <xf numFmtId="0" fontId="27" fillId="0" borderId="0"/>
    <xf numFmtId="169" fontId="27" fillId="0" borderId="0" applyFont="0" applyFill="0" applyBorder="0" applyAlignment="0" applyProtection="0"/>
    <xf numFmtId="0" fontId="2" fillId="0" borderId="0"/>
    <xf numFmtId="0" fontId="1" fillId="0" borderId="0"/>
    <xf numFmtId="0" fontId="27" fillId="0" borderId="0"/>
    <xf numFmtId="0" fontId="27" fillId="0" borderId="0"/>
  </cellStyleXfs>
  <cellXfs count="65">
    <xf numFmtId="0" fontId="0" fillId="0" borderId="0" xfId="0"/>
    <xf numFmtId="0" fontId="6" fillId="0" borderId="0" xfId="0" applyFont="1"/>
    <xf numFmtId="0" fontId="7" fillId="0" borderId="0" xfId="8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2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1" fontId="17" fillId="0" borderId="0" xfId="0" applyNumberFormat="1" applyFont="1"/>
    <xf numFmtId="165" fontId="15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7" fillId="0" borderId="4" xfId="0" applyFont="1" applyBorder="1"/>
    <xf numFmtId="0" fontId="9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7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6" fillId="0" borderId="0" xfId="0" applyNumberFormat="1" applyFont="1"/>
    <xf numFmtId="0" fontId="17" fillId="0" borderId="2" xfId="0" applyFont="1" applyBorder="1" applyAlignment="1">
      <alignment horizontal="left"/>
    </xf>
    <xf numFmtId="167" fontId="6" fillId="0" borderId="0" xfId="0" applyNumberFormat="1" applyFont="1"/>
    <xf numFmtId="0" fontId="22" fillId="3" borderId="2" xfId="0" applyFont="1" applyFill="1" applyBorder="1" applyAlignment="1">
      <alignment horizontal="center"/>
    </xf>
    <xf numFmtId="168" fontId="21" fillId="0" borderId="2" xfId="0" applyNumberFormat="1" applyFont="1" applyBorder="1" applyAlignment="1">
      <alignment horizontal="center"/>
    </xf>
    <xf numFmtId="0" fontId="17" fillId="2" borderId="6" xfId="0" applyFont="1" applyFill="1" applyBorder="1" applyAlignment="1">
      <alignment horizontal="left"/>
    </xf>
    <xf numFmtId="0" fontId="14" fillId="0" borderId="7" xfId="0" applyFont="1" applyBorder="1" applyAlignment="1">
      <alignment horizontal="center"/>
    </xf>
    <xf numFmtId="168" fontId="21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7" fillId="0" borderId="2" xfId="0" applyFont="1" applyBorder="1"/>
    <xf numFmtId="168" fontId="21" fillId="0" borderId="4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168" fontId="14" fillId="2" borderId="4" xfId="0" applyNumberFormat="1" applyFont="1" applyFill="1" applyBorder="1" applyAlignment="1">
      <alignment horizontal="center" wrapText="1"/>
    </xf>
    <xf numFmtId="168" fontId="23" fillId="2" borderId="4" xfId="0" applyNumberFormat="1" applyFont="1" applyFill="1" applyBorder="1" applyAlignment="1">
      <alignment horizontal="center" wrapText="1"/>
    </xf>
    <xf numFmtId="168" fontId="23" fillId="0" borderId="4" xfId="0" applyNumberFormat="1" applyFont="1" applyBorder="1" applyAlignment="1">
      <alignment horizontal="center" wrapText="1"/>
    </xf>
    <xf numFmtId="168" fontId="19" fillId="0" borderId="2" xfId="0" applyNumberFormat="1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/>
    <xf numFmtId="168" fontId="24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7" fillId="0" borderId="0" xfId="0" applyFont="1"/>
    <xf numFmtId="1" fontId="25" fillId="0" borderId="0" xfId="0" applyNumberFormat="1" applyFont="1" applyProtection="1">
      <protection locked="0"/>
    </xf>
    <xf numFmtId="1" fontId="21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1" fontId="25" fillId="0" borderId="0" xfId="0" applyNumberFormat="1" applyFont="1" applyAlignment="1" applyProtection="1">
      <alignment horizontal="right"/>
      <protection locked="0"/>
    </xf>
    <xf numFmtId="168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0" fontId="13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</cellXfs>
  <cellStyles count="17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2 4" xfId="16" xr:uid="{76162754-F996-4846-9BB9-5A4FA83B34A8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3" zoomScaleNormal="23" workbookViewId="0">
      <selection activeCell="E12" sqref="E12:F12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1" t="s">
        <v>65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8" ht="45" customHeight="1" x14ac:dyDescent="0.5">
      <c r="B5" s="62" t="s">
        <v>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3" t="s">
        <v>4</v>
      </c>
      <c r="AN6" s="63"/>
      <c r="AO6" s="63"/>
      <c r="AP6" s="63"/>
      <c r="AQ6" s="6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4"/>
      <c r="AP7" s="64"/>
      <c r="AQ7" s="6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3" t="s">
        <v>66</v>
      </c>
      <c r="AP8" s="63"/>
      <c r="AQ8" s="63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58" t="s">
        <v>8</v>
      </c>
      <c r="D10" s="58"/>
      <c r="E10" s="58" t="s">
        <v>9</v>
      </c>
      <c r="F10" s="58"/>
      <c r="G10" s="58" t="s">
        <v>10</v>
      </c>
      <c r="H10" s="58"/>
      <c r="I10" s="58" t="s">
        <v>11</v>
      </c>
      <c r="J10" s="58"/>
      <c r="K10" s="58" t="s">
        <v>12</v>
      </c>
      <c r="L10" s="58"/>
      <c r="M10" s="58" t="s">
        <v>13</v>
      </c>
      <c r="N10" s="58"/>
      <c r="O10" s="58" t="s">
        <v>14</v>
      </c>
      <c r="P10" s="58"/>
      <c r="Q10" s="58" t="s">
        <v>15</v>
      </c>
      <c r="R10" s="58"/>
      <c r="S10" s="58" t="s">
        <v>16</v>
      </c>
      <c r="T10" s="58"/>
      <c r="U10" s="58" t="s">
        <v>17</v>
      </c>
      <c r="V10" s="58"/>
      <c r="W10" s="58" t="s">
        <v>18</v>
      </c>
      <c r="X10" s="58"/>
      <c r="Y10" s="60" t="s">
        <v>19</v>
      </c>
      <c r="Z10" s="60"/>
      <c r="AA10" s="58" t="s">
        <v>20</v>
      </c>
      <c r="AB10" s="58"/>
      <c r="AC10" s="58" t="s">
        <v>21</v>
      </c>
      <c r="AD10" s="58"/>
      <c r="AE10" s="58" t="s">
        <v>22</v>
      </c>
      <c r="AF10" s="58"/>
      <c r="AG10" s="58" t="s">
        <v>23</v>
      </c>
      <c r="AH10" s="58"/>
      <c r="AI10" s="58" t="s">
        <v>24</v>
      </c>
      <c r="AJ10" s="58"/>
      <c r="AK10" s="58" t="s">
        <v>25</v>
      </c>
      <c r="AL10" s="58"/>
      <c r="AM10" s="58" t="s">
        <v>26</v>
      </c>
      <c r="AN10" s="58"/>
      <c r="AO10" s="59" t="s">
        <v>27</v>
      </c>
      <c r="AP10" s="59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2184.2200000000003</v>
      </c>
      <c r="F12" s="25">
        <v>716.37999999999988</v>
      </c>
      <c r="G12" s="25">
        <v>6670.7000000000007</v>
      </c>
      <c r="H12" s="25">
        <v>662.57500000000016</v>
      </c>
      <c r="I12" s="25">
        <v>5461.85</v>
      </c>
      <c r="J12" s="25">
        <v>2446.25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154.45500000000001</v>
      </c>
      <c r="V12" s="25">
        <v>220</v>
      </c>
      <c r="W12" s="25">
        <v>63.29</v>
      </c>
      <c r="X12" s="25">
        <v>0</v>
      </c>
      <c r="Y12" s="25">
        <v>375.59500000000003</v>
      </c>
      <c r="Z12" s="25">
        <v>222.39500000000001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14910.110000000002</v>
      </c>
      <c r="AP12" s="25">
        <f>SUMIF($C$11:$AN$11,"I.Mad",C12:AN12)</f>
        <v>4267.6000000000004</v>
      </c>
      <c r="AQ12" s="25">
        <f>SUM(AO12:AP12)</f>
        <v>19177.710000000003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7</v>
      </c>
      <c r="F13" s="25">
        <v>13</v>
      </c>
      <c r="G13" s="25">
        <v>45</v>
      </c>
      <c r="H13" s="25">
        <v>11</v>
      </c>
      <c r="I13" s="25">
        <v>61</v>
      </c>
      <c r="J13" s="25">
        <v>40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>
        <v>2</v>
      </c>
      <c r="V13" s="25">
        <v>5</v>
      </c>
      <c r="W13" s="25">
        <v>1</v>
      </c>
      <c r="X13" s="25" t="s">
        <v>33</v>
      </c>
      <c r="Y13" s="25">
        <v>10</v>
      </c>
      <c r="Z13" s="25">
        <v>7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126</v>
      </c>
      <c r="AP13" s="25">
        <f>SUMIF($C$11:$AN$11,"I.Mad",C13:AN13)</f>
        <v>76</v>
      </c>
      <c r="AQ13" s="25">
        <f>SUM(AO13:AP13)</f>
        <v>202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68</v>
      </c>
      <c r="F14" s="25" t="s">
        <v>68</v>
      </c>
      <c r="G14" s="25">
        <v>10</v>
      </c>
      <c r="H14" s="25">
        <v>1</v>
      </c>
      <c r="I14" s="25" t="s">
        <v>68</v>
      </c>
      <c r="J14" s="25">
        <v>1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>
        <v>2</v>
      </c>
      <c r="V14" s="25">
        <v>1</v>
      </c>
      <c r="W14" s="25">
        <v>1</v>
      </c>
      <c r="X14" s="25" t="s">
        <v>33</v>
      </c>
      <c r="Y14" s="25">
        <v>1</v>
      </c>
      <c r="Z14" s="25">
        <v>2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14</v>
      </c>
      <c r="AP14" s="25">
        <f>SUMIF($C$11:$AN$11,"I.Mad",C14:AN14)</f>
        <v>5</v>
      </c>
      <c r="AQ14" s="25">
        <f>SUM(AO14:AP14)</f>
        <v>19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>
        <v>53.868315976199646</v>
      </c>
      <c r="H15" s="25">
        <v>2.5641025641025639</v>
      </c>
      <c r="I15" s="25" t="s">
        <v>33</v>
      </c>
      <c r="J15" s="25">
        <v>3.8834951456310685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>
        <v>10.324445970879946</v>
      </c>
      <c r="V15" s="25">
        <v>13.30275229357798</v>
      </c>
      <c r="W15" s="25">
        <v>0</v>
      </c>
      <c r="X15" s="25" t="s">
        <v>33</v>
      </c>
      <c r="Y15" s="25">
        <v>0</v>
      </c>
      <c r="Z15" s="25">
        <v>20.146044267349168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>
        <v>11.5</v>
      </c>
      <c r="H16" s="30">
        <v>13</v>
      </c>
      <c r="I16" s="30" t="s">
        <v>33</v>
      </c>
      <c r="J16" s="30">
        <v>12.5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>
        <v>13</v>
      </c>
      <c r="V16" s="30">
        <v>13</v>
      </c>
      <c r="W16" s="30">
        <v>13.5</v>
      </c>
      <c r="X16" s="30" t="s">
        <v>33</v>
      </c>
      <c r="Y16" s="30">
        <v>13.5</v>
      </c>
      <c r="Z16" s="30">
        <v>12.5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30"/>
      <c r="Z30" s="25"/>
      <c r="AA30" s="25"/>
      <c r="AB30" s="3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25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2184.2200000000003</v>
      </c>
      <c r="F41" s="36">
        <f t="shared" si="3"/>
        <v>716.37999999999988</v>
      </c>
      <c r="G41" s="36">
        <f t="shared" si="3"/>
        <v>6670.7000000000007</v>
      </c>
      <c r="H41" s="36">
        <f t="shared" si="3"/>
        <v>662.57500000000016</v>
      </c>
      <c r="I41" s="36">
        <f t="shared" si="3"/>
        <v>5461.85</v>
      </c>
      <c r="J41" s="36">
        <f t="shared" si="3"/>
        <v>2446.25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154.45500000000001</v>
      </c>
      <c r="V41" s="36">
        <f t="shared" si="3"/>
        <v>220</v>
      </c>
      <c r="W41" s="36">
        <f t="shared" si="3"/>
        <v>63.29</v>
      </c>
      <c r="X41" s="36">
        <f t="shared" si="3"/>
        <v>0</v>
      </c>
      <c r="Y41" s="36">
        <f t="shared" si="3"/>
        <v>375.59500000000003</v>
      </c>
      <c r="Z41" s="36">
        <f t="shared" si="3"/>
        <v>222.39500000000001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14910.110000000002</v>
      </c>
      <c r="AP41" s="36">
        <f>SUM(AP12,AP18,AP24:AP37)</f>
        <v>4267.6000000000004</v>
      </c>
      <c r="AQ41" s="36">
        <f t="shared" si="2"/>
        <v>19177.710000000003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16.2</v>
      </c>
      <c r="H42" s="30"/>
      <c r="I42" s="30">
        <v>18.899999999999999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67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2023-01-05T18:19:51Z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