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D36E2B3A-E495-41E4-AF43-2E938B790D4F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38" i="1" l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<sst xmlns="http://schemas.openxmlformats.org/spreadsheetml/2006/main" count="347" uniqueCount="69">
  <si>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</si>
  <si>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</si>
  <si>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</si>
  <si>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</si>
  <si>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</si>
  <si>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</si>
  <si>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</si>
  <si>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</si>
  <si>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</si>
  <si>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</si>
  <si>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</si>
  <si>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</si>
  <si>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</si>
  <si>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</si>
  <si>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</si>
  <si>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</si>
  <si>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</si>
  <si>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</si>
  <si>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</si>
  <si>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</si>
  <si>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</si>
  <si>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</si>
  <si>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</si>
  <si>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</si>
  <si>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</si>
  <si>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</si>
  <si>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</si>
  <si>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</si>
  <si>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</si>
  <si>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</si>
  <si>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</si>
  <si>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</si>
  <si>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</si>
  <si>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</si>
  <si>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</si>
  <si>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</si>
  <si>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</si>
  <si>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</si>
  <si>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</si>
  <si>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</si>
  <si>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</si>
  <si>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</si>
  <si>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</si>
  <si>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</si>
  <si>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</si>
  <si>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</si>
  <si>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</si>
  <si>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</si>
  <si>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</si>
  <si>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</si>
  <si>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</si>
  <si>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</si>
  <si>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</si>
  <si>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</si>
  <si>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</si>
  <si>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</si>
  <si>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</si>
  <si>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</si>
  <si>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</si>
  <si>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</si>
  <si>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</si>
  <si>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</si>
  <si>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</si>
  <si>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</si>
  <si>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</si>
  <si>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</si>
  <si>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S/M</t>
  </si>
  <si>
    <t xml:space="preserve">        Fecha  : 31/05/2022</t>
  </si>
  <si>
    <t>Callao, 01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</si>
</sst>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2" fillId="0" borderId="0"/>
    <xf numFmtId="164" fontId="25" fillId="0" borderId="0" applyBorder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1" fillId="0" borderId="0"/>
  </cellStyleXfs>
  <cellXfs count="74">
    <xf numFmtId="0" fontId="0" fillId="0" borderId="0" xfId="0"/>
    <xf numFmtId="0" fontId="4" fillId="0" borderId="0" xfId="0" applyFont="1"/>
    <xf numFmtId="0" fontId="5" fillId="0" borderId="0" xfId="8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5" fillId="0" borderId="0" xfId="0" applyFont="1" applyBorder="1" applyAlignment="1"/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10">
    <cellStyle name="Estilo 1" xfId="1" xr:uid="{00000000-0005-0000-0000-000000000000}"/>
    <cellStyle name="Euro" xfId="2" xr:uid="{00000000-0005-0000-0000-000001000000}"/>
    <cellStyle name="Excel Built-in Explanatory Text" xfId="8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K16" zoomScale="23" zoomScaleNormal="23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39" style="1" customWidth="1"/>
    <col min="6" max="6" width="29.5546875" style="1" customWidth="1"/>
    <col min="7" max="7" width="36.33203125" style="1" customWidth="1"/>
    <col min="8" max="8" width="27.5546875" style="1" customWidth="1"/>
    <col min="9" max="9" width="26.5546875" style="1" customWidth="1"/>
    <col min="10" max="10" width="26.77734375" style="1" customWidth="1"/>
    <col min="11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448</v>
      </c>
      <c r="G12" s="30">
        <v>641.1500000000002</v>
      </c>
      <c r="H12" s="30">
        <v>718.65</v>
      </c>
      <c r="I12" s="30">
        <v>11185.59</v>
      </c>
      <c r="J12" s="30">
        <v>12965.16</v>
      </c>
      <c r="K12" s="30">
        <v>837.91</v>
      </c>
      <c r="L12" s="30">
        <v>271.85000000000002</v>
      </c>
      <c r="M12" s="30">
        <v>0</v>
      </c>
      <c r="N12" s="30">
        <v>0</v>
      </c>
      <c r="O12" s="30">
        <v>0</v>
      </c>
      <c r="P12" s="30">
        <v>0</v>
      </c>
      <c r="Q12" s="30">
        <v>5550</v>
      </c>
      <c r="R12" s="30">
        <v>0</v>
      </c>
      <c r="S12" s="30">
        <v>5360</v>
      </c>
      <c r="T12" s="30">
        <v>0</v>
      </c>
      <c r="U12" s="30">
        <v>1320</v>
      </c>
      <c r="V12" s="30">
        <v>420</v>
      </c>
      <c r="W12" s="30">
        <v>3740</v>
      </c>
      <c r="X12" s="30">
        <v>0</v>
      </c>
      <c r="Y12" s="30">
        <v>4093.77</v>
      </c>
      <c r="Z12" s="30">
        <v>1325.77</v>
      </c>
      <c r="AA12" s="30">
        <v>5717.4033732284861</v>
      </c>
      <c r="AB12" s="30">
        <v>96.053095999999996</v>
      </c>
      <c r="AC12" s="30">
        <v>7002.1474316135618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1262.5300000000002</v>
      </c>
      <c r="AN12" s="30">
        <v>272.16500000000002</v>
      </c>
      <c r="AO12" s="30">
        <f>SUMIF($C$11:$AN$11,"Ind",C12:AN12)</f>
        <v>46710.50080484205</v>
      </c>
      <c r="AP12" s="30">
        <f>SUMIF($C$11:$AN$11,"I.Mad",C12:AN12)</f>
        <v>16517.648096000001</v>
      </c>
      <c r="AQ12" s="30">
        <f>SUM(AO12:AP12)</f>
        <v>63228.148900842047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>
        <v>31</v>
      </c>
      <c r="G13" s="30">
        <v>2</v>
      </c>
      <c r="H13" s="30">
        <v>14</v>
      </c>
      <c r="I13" s="30">
        <v>61</v>
      </c>
      <c r="J13" s="30">
        <v>202</v>
      </c>
      <c r="K13" s="30">
        <v>4</v>
      </c>
      <c r="L13" s="30">
        <v>3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23</v>
      </c>
      <c r="R13" s="30" t="s">
        <v>34</v>
      </c>
      <c r="S13" s="30">
        <v>18</v>
      </c>
      <c r="T13" s="30" t="s">
        <v>34</v>
      </c>
      <c r="U13" s="30">
        <v>6</v>
      </c>
      <c r="V13" s="30">
        <v>6</v>
      </c>
      <c r="W13" s="30">
        <v>11</v>
      </c>
      <c r="X13" s="30" t="s">
        <v>34</v>
      </c>
      <c r="Y13" s="30">
        <v>32</v>
      </c>
      <c r="Z13" s="30">
        <v>21</v>
      </c>
      <c r="AA13" s="30">
        <v>24</v>
      </c>
      <c r="AB13" s="30">
        <v>1</v>
      </c>
      <c r="AC13" s="30">
        <v>28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6</v>
      </c>
      <c r="AN13" s="30">
        <v>3</v>
      </c>
      <c r="AO13" s="30">
        <f>SUMIF($C$11:$AN$11,"Ind*",C13:AN13)</f>
        <v>215</v>
      </c>
      <c r="AP13" s="30">
        <f>SUMIF($C$11:$AN$11,"I.Mad",C13:AN13)</f>
        <v>281</v>
      </c>
      <c r="AQ13" s="30">
        <f>SUM(AO13:AP13)</f>
        <v>496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>
        <v>4</v>
      </c>
      <c r="G14" s="30">
        <v>1</v>
      </c>
      <c r="H14" s="30">
        <v>8</v>
      </c>
      <c r="I14" s="30">
        <v>3</v>
      </c>
      <c r="J14" s="30">
        <v>43</v>
      </c>
      <c r="K14" s="30" t="s">
        <v>66</v>
      </c>
      <c r="L14" s="30" t="s">
        <v>66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8</v>
      </c>
      <c r="R14" s="30" t="s">
        <v>34</v>
      </c>
      <c r="S14" s="30">
        <v>8</v>
      </c>
      <c r="T14" s="30" t="s">
        <v>34</v>
      </c>
      <c r="U14" s="30">
        <v>2</v>
      </c>
      <c r="V14" s="30">
        <v>4</v>
      </c>
      <c r="W14" s="30">
        <v>5</v>
      </c>
      <c r="X14" s="30" t="s">
        <v>34</v>
      </c>
      <c r="Y14" s="30">
        <v>10</v>
      </c>
      <c r="Z14" s="30">
        <v>4</v>
      </c>
      <c r="AA14" s="30">
        <v>8</v>
      </c>
      <c r="AB14" s="30">
        <v>1</v>
      </c>
      <c r="AC14" s="30">
        <v>13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5</v>
      </c>
      <c r="AN14" s="30" t="s">
        <v>66</v>
      </c>
      <c r="AO14" s="30">
        <f>SUMIF($C$11:$AN$11,"Ind*",C14:AN14)</f>
        <v>63</v>
      </c>
      <c r="AP14" s="30">
        <f>SUMIF($C$11:$AN$11,"I.Mad",C14:AN14)</f>
        <v>64</v>
      </c>
      <c r="AQ14" s="30">
        <f>SUM(AO14:AP14)</f>
        <v>127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>
        <v>63.432731487398826</v>
      </c>
      <c r="G15" s="30">
        <v>50.602409638554221</v>
      </c>
      <c r="H15" s="30">
        <v>40.359287899074552</v>
      </c>
      <c r="I15" s="30">
        <v>18.69995369583603</v>
      </c>
      <c r="J15" s="30">
        <v>18.121756084970851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13.794406005967954</v>
      </c>
      <c r="R15" s="30" t="s">
        <v>34</v>
      </c>
      <c r="S15" s="30">
        <v>33.273611698211255</v>
      </c>
      <c r="T15" s="30" t="s">
        <v>34</v>
      </c>
      <c r="U15" s="30">
        <v>28.538009972949347</v>
      </c>
      <c r="V15" s="30">
        <v>26.97534349847156</v>
      </c>
      <c r="W15" s="30">
        <v>24.647665328678862</v>
      </c>
      <c r="X15" s="30" t="s">
        <v>34</v>
      </c>
      <c r="Y15" s="30">
        <v>25.1</v>
      </c>
      <c r="Z15" s="30">
        <v>43.5</v>
      </c>
      <c r="AA15" s="30">
        <v>22.734819157243763</v>
      </c>
      <c r="AB15" s="30">
        <v>67.914438502673789</v>
      </c>
      <c r="AC15" s="30">
        <v>23.310393738530717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27.98749719942618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11.5</v>
      </c>
      <c r="G16" s="36">
        <v>12</v>
      </c>
      <c r="H16" s="36">
        <v>11.5</v>
      </c>
      <c r="I16" s="36">
        <v>12.5</v>
      </c>
      <c r="J16" s="36">
        <v>13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12.5</v>
      </c>
      <c r="R16" s="36" t="s">
        <v>34</v>
      </c>
      <c r="S16" s="36">
        <v>12</v>
      </c>
      <c r="T16" s="36" t="s">
        <v>34</v>
      </c>
      <c r="U16" s="36">
        <v>12.5</v>
      </c>
      <c r="V16" s="36">
        <v>12</v>
      </c>
      <c r="W16" s="36">
        <v>13</v>
      </c>
      <c r="X16" s="36" t="s">
        <v>34</v>
      </c>
      <c r="Y16" s="36">
        <v>12.5</v>
      </c>
      <c r="Z16" s="36">
        <v>12</v>
      </c>
      <c r="AA16" s="36">
        <v>12.5</v>
      </c>
      <c r="AB16" s="36">
        <v>11.5</v>
      </c>
      <c r="AC16" s="36">
        <v>12.5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>
        <v>15.361626771513095</v>
      </c>
      <c r="AB30" s="42">
        <v>7.6904E-2</v>
      </c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15.361626771513095</v>
      </c>
      <c r="AP30" s="30">
        <f t="shared" si="1"/>
        <v>7.6904E-2</v>
      </c>
      <c r="AQ30" s="42">
        <f t="shared" si="2"/>
        <v>15.438530771513095</v>
      </c>
      <c r="AT30" s="34"/>
      <c r="AU30" s="34"/>
      <c r="AV30" s="34"/>
    </row>
    <row r="31" spans="2:48" ht="50.25" customHeight="1" x14ac:dyDescent="0.7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448</v>
      </c>
      <c r="G41" s="42">
        <f t="shared" si="3"/>
        <v>641.1500000000002</v>
      </c>
      <c r="H41" s="42">
        <f t="shared" si="3"/>
        <v>718.65</v>
      </c>
      <c r="I41" s="42">
        <f t="shared" si="3"/>
        <v>11185.59</v>
      </c>
      <c r="J41" s="42">
        <f t="shared" si="3"/>
        <v>12965.16</v>
      </c>
      <c r="K41" s="42">
        <f t="shared" si="3"/>
        <v>837.91</v>
      </c>
      <c r="L41" s="42">
        <f t="shared" si="3"/>
        <v>271.85000000000002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5550</v>
      </c>
      <c r="R41" s="42">
        <f t="shared" si="3"/>
        <v>0</v>
      </c>
      <c r="S41" s="42">
        <f t="shared" si="3"/>
        <v>5360</v>
      </c>
      <c r="T41" s="42">
        <f t="shared" si="3"/>
        <v>0</v>
      </c>
      <c r="U41" s="42">
        <f t="shared" si="3"/>
        <v>1320</v>
      </c>
      <c r="V41" s="42">
        <f t="shared" si="3"/>
        <v>420</v>
      </c>
      <c r="W41" s="42">
        <f t="shared" si="3"/>
        <v>3740</v>
      </c>
      <c r="X41" s="42">
        <f t="shared" si="3"/>
        <v>0</v>
      </c>
      <c r="Y41" s="42">
        <f t="shared" si="3"/>
        <v>4093.77</v>
      </c>
      <c r="Z41" s="42">
        <f t="shared" si="3"/>
        <v>1325.77</v>
      </c>
      <c r="AA41" s="42">
        <f t="shared" si="3"/>
        <v>5732.7649999999994</v>
      </c>
      <c r="AB41" s="42">
        <f t="shared" si="3"/>
        <v>96.13</v>
      </c>
      <c r="AC41" s="42">
        <f t="shared" si="3"/>
        <v>7002.1474316135618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1262.5300000000002</v>
      </c>
      <c r="AN41" s="42">
        <f t="shared" si="3"/>
        <v>272.16500000000002</v>
      </c>
      <c r="AO41" s="42">
        <f>SUM(AO12,AO18,AO24:AO37)</f>
        <v>46725.862431613561</v>
      </c>
      <c r="AP41" s="42">
        <f>SUM(AP12,AP18,AP24:AP37)</f>
        <v>16517.725000000002</v>
      </c>
      <c r="AQ41" s="42">
        <f t="shared" si="2"/>
        <v>63243.58743161356</v>
      </c>
    </row>
    <row r="42" spans="2:43" ht="50.25" customHeight="1" x14ac:dyDescent="0.7">
      <c r="B42" s="29" t="s">
        <v>59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64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2022-06-01T21:07:02Z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