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275CE975-20FB-4A14-BAD0-301AF166E8D6}" xr6:coauthVersionLast="47" xr6:coauthVersionMax="47" xr10:uidLastSave="{00000000-0000-0000-0000-000000000000}"/>
  <bookViews>
    <workbookView showSheetTabs="0" xWindow="20370" yWindow="-120" windowWidth="29040" windowHeight="1572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<sst xmlns="http://schemas.openxmlformats.org/spreadsheetml/2006/main" count="382" uniqueCount="70">
  <si>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</si>
  <si>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</si>
  <si>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</si>
  <si>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</si>
  <si>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</si>
  <si>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</si>
  <si>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</si>
  <si>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</si>
  <si>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</si>
  <si>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</si>
  <si>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</si>
  <si>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</si>
  <si>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</si>
  <si>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</si>
  <si>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</si>
  <si>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</si>
  <si>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</si>
  <si>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</si>
  <si>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</si>
  <si>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</si>
  <si>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</si>
  <si>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</si>
  <si>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</si>
  <si>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</si>
  <si>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</si>
  <si>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</si>
  <si>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</si>
  <si>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</si>
  <si>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</si>
  <si>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</si>
  <si>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</si>
  <si>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</si>
  <si>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</si>
  <si>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</si>
  <si>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</si>
  <si>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</si>
  <si>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</si>
  <si>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</si>
  <si>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</si>
  <si>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</si>
  <si>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</si>
  <si>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</si>
  <si>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</si>
  <si>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</si>
  <si>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</si>
  <si>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</si>
  <si>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</si>
  <si>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</si>
  <si>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</si>
  <si>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</si>
  <si>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</si>
  <si>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</si>
  <si>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</si>
  <si>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</si>
  <si>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</si>
  <si>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</si>
  <si>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</si>
  <si>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</si>
  <si>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</si>
  <si>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</si>
  <si>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</si>
  <si>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</si>
  <si>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</si>
  <si>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</si>
  <si>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R.M.N°381-2022-PRODUCE, R.M.N° 446-2022-PRODUCE</t>
  </si>
  <si>
    <t xml:space="preserve">           Atención: Sr. Raúl Pérez Reyes Espejo</t>
  </si>
  <si>
    <t xml:space="preserve">        Fecha  : 31/01/2023</t>
  </si>
  <si>
    <t>Callao, 01 de febrero del 2022</t>
  </si>
  <si>
    <t>SM</t>
  </si>
  <si>
    <t>11.5 - 10.5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</si>
</sst>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7682.22</v>
      </c>
      <c r="H12" s="25">
        <v>66.77</v>
      </c>
      <c r="I12" s="25">
        <v>177.4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185.78</v>
      </c>
      <c r="V12" s="25">
        <v>0</v>
      </c>
      <c r="W12" s="25">
        <v>0</v>
      </c>
      <c r="X12" s="25">
        <v>0</v>
      </c>
      <c r="Y12" s="25">
        <v>814.57</v>
      </c>
      <c r="Z12" s="25">
        <v>0</v>
      </c>
      <c r="AA12" s="25">
        <v>2169.1501637019192</v>
      </c>
      <c r="AB12" s="25">
        <v>0</v>
      </c>
      <c r="AC12" s="25">
        <v>1083.125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267.72000000000003</v>
      </c>
      <c r="AN12" s="25">
        <v>561.10500000000002</v>
      </c>
      <c r="AO12" s="25">
        <f>SUMIF($C$11:$AN$11,"Ind",C12:AN12)</f>
        <v>12379.965163701918</v>
      </c>
      <c r="AP12" s="25">
        <f>SUMIF($C$11:$AN$11,"I.Mad",C12:AN12)</f>
        <v>627.875</v>
      </c>
      <c r="AQ12" s="25">
        <f>SUM(AO12:AP12)</f>
        <v>13007.840163701918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>
        <v>101</v>
      </c>
      <c r="H13" s="25">
        <v>2</v>
      </c>
      <c r="I13" s="25">
        <v>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>
        <v>1</v>
      </c>
      <c r="V13" s="25" t="s">
        <v>33</v>
      </c>
      <c r="W13" s="25" t="s">
        <v>33</v>
      </c>
      <c r="X13" s="25" t="s">
        <v>33</v>
      </c>
      <c r="Y13" s="25">
        <v>17</v>
      </c>
      <c r="Z13" s="25" t="s">
        <v>33</v>
      </c>
      <c r="AA13" s="25">
        <v>14</v>
      </c>
      <c r="AB13" s="25" t="s">
        <v>33</v>
      </c>
      <c r="AC13" s="25">
        <v>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>
        <v>5</v>
      </c>
      <c r="AN13" s="25">
        <v>19</v>
      </c>
      <c r="AO13" s="25">
        <f>SUMIF($C$11:$AN$11,"Ind*",C13:AN13)</f>
        <v>144</v>
      </c>
      <c r="AP13" s="25">
        <f>SUMIF($C$11:$AN$11,"I.Mad",C13:AN13)</f>
        <v>21</v>
      </c>
      <c r="AQ13" s="25">
        <f>SUM(AO13:AP13)</f>
        <v>165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>
        <v>20</v>
      </c>
      <c r="H14" s="25" t="s">
        <v>68</v>
      </c>
      <c r="I14" s="25">
        <v>1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>
        <v>1</v>
      </c>
      <c r="V14" s="25" t="s">
        <v>33</v>
      </c>
      <c r="W14" s="25" t="s">
        <v>33</v>
      </c>
      <c r="X14" s="25" t="s">
        <v>33</v>
      </c>
      <c r="Y14" s="25">
        <v>3</v>
      </c>
      <c r="Z14" s="25" t="s">
        <v>33</v>
      </c>
      <c r="AA14" s="25">
        <v>5</v>
      </c>
      <c r="AB14" s="25" t="s">
        <v>33</v>
      </c>
      <c r="AC14" s="25">
        <v>1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>
        <v>1</v>
      </c>
      <c r="AN14" s="25">
        <v>5</v>
      </c>
      <c r="AO14" s="25">
        <f>SUMIF($C$11:$AN$11,"Ind*",C14:AN14)</f>
        <v>32</v>
      </c>
      <c r="AP14" s="25">
        <f>SUMIF($C$11:$AN$11,"I.Mad",C14:AN14)</f>
        <v>5</v>
      </c>
      <c r="AQ14" s="25">
        <f>SUM(AO14:AP14)</f>
        <v>37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8.0733296743925234</v>
      </c>
      <c r="H15" s="25" t="s">
        <v>33</v>
      </c>
      <c r="I15" s="25">
        <v>25.327510917030573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>
        <v>54.499999999999986</v>
      </c>
      <c r="V15" s="25" t="s">
        <v>33</v>
      </c>
      <c r="W15" s="25" t="s">
        <v>33</v>
      </c>
      <c r="X15" s="25" t="s">
        <v>33</v>
      </c>
      <c r="Y15" s="25">
        <v>53.806430831483397</v>
      </c>
      <c r="Z15" s="25" t="s">
        <v>33</v>
      </c>
      <c r="AA15" s="25">
        <v>60.258350557439279</v>
      </c>
      <c r="AB15" s="25" t="s">
        <v>33</v>
      </c>
      <c r="AC15" s="25">
        <v>72.084805653710262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>
        <v>77.215189873417714</v>
      </c>
      <c r="AN15" s="25">
        <v>82.04196437400195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12.5</v>
      </c>
      <c r="H16" s="30" t="s">
        <v>33</v>
      </c>
      <c r="I16" s="30">
        <v>12.5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>
        <v>11.5</v>
      </c>
      <c r="V16" s="30" t="s">
        <v>33</v>
      </c>
      <c r="W16" s="30" t="s">
        <v>33</v>
      </c>
      <c r="X16" s="30" t="s">
        <v>33</v>
      </c>
      <c r="Y16" s="30">
        <v>12</v>
      </c>
      <c r="Z16" s="30" t="s">
        <v>33</v>
      </c>
      <c r="AA16" s="30">
        <v>11.5</v>
      </c>
      <c r="AB16" s="30" t="s">
        <v>33</v>
      </c>
      <c r="AC16" s="30">
        <v>11.5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>
        <v>10.5</v>
      </c>
      <c r="AN16" s="30" t="s">
        <v>69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65">
        <v>4.4999999999999998E-2</v>
      </c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4.4999999999999998E-2</v>
      </c>
      <c r="AP30" s="25">
        <f t="shared" si="1"/>
        <v>0</v>
      </c>
      <c r="AQ30" s="36">
        <f t="shared" si="2"/>
        <v>4.4999999999999998E-2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7682.22</v>
      </c>
      <c r="H41" s="36">
        <f t="shared" si="3"/>
        <v>66.77</v>
      </c>
      <c r="I41" s="36">
        <f t="shared" si="3"/>
        <v>177.4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185.78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814.57</v>
      </c>
      <c r="Z41" s="36">
        <f t="shared" si="3"/>
        <v>0</v>
      </c>
      <c r="AA41" s="36">
        <f t="shared" si="3"/>
        <v>2169.1951637019192</v>
      </c>
      <c r="AB41" s="36">
        <f t="shared" si="3"/>
        <v>0</v>
      </c>
      <c r="AC41" s="36">
        <f t="shared" si="3"/>
        <v>1083.125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267.72000000000003</v>
      </c>
      <c r="AN41" s="36">
        <f>+SUM(AN24:AN40,AN18,AN12)</f>
        <v>561.10500000000002</v>
      </c>
      <c r="AO41" s="36">
        <f>SUM(AO12,AO18,AO24:AO37)</f>
        <v>12380.010163701918</v>
      </c>
      <c r="AP41" s="36">
        <f>SUM(AP12,AP18,AP24:AP37)</f>
        <v>627.875</v>
      </c>
      <c r="AQ41" s="36">
        <f t="shared" si="2"/>
        <v>13007.885163701918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17.100000000000001</v>
      </c>
      <c r="H42" s="30"/>
      <c r="I42" s="30">
        <v>18.3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2023-02-01T18:18:58Z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