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<sst xmlns="http://schemas.openxmlformats.org/spreadsheetml/2006/main" count="389" uniqueCount="69">
  <si>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</si>
  <si>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</si>
  <si>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</si>
  <si>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</si>
  <si>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</si>
  <si>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</si>
  <si>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</si>
  <si>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</si>
  <si>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</si>
  <si>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</si>
  <si>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</si>
  <si>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</si>
  <si>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</si>
  <si>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</si>
  <si>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</si>
  <si>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</si>
  <si>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</si>
  <si>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</si>
  <si>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</si>
  <si>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</si>
  <si>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</si>
  <si>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</si>
  <si>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</si>
  <si>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</si>
  <si>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</si>
  <si>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</si>
  <si>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</si>
  <si>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</si>
  <si>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</si>
  <si>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</si>
  <si>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</si>
  <si>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</si>
  <si>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</si>
  <si>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</si>
  <si>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</si>
  <si>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</si>
  <si>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</si>
  <si>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</si>
  <si>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</si>
  <si>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</si>
  <si>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</si>
  <si>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</si>
  <si>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</si>
  <si>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</si>
  <si>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</si>
  <si>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</si>
  <si>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</si>
  <si>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</si>
  <si>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</si>
  <si>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</si>
  <si>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</si>
  <si>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</si>
  <si>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</si>
  <si>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</si>
  <si>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</si>
  <si>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</si>
  <si>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</si>
  <si>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</si>
  <si>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</si>
  <si>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</si>
  <si>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</si>
  <si>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</si>
  <si>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</si>
  <si>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</si>
  <si>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</si>
  <si>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</si>
  <si>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 xml:space="preserve">        Fecha  :30/12/2021</t>
  </si>
  <si>
    <t>Callao, 31 de diciembre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</si>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</sst>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M25" sqref="M2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3881.7649999999999</v>
      </c>
      <c r="H12" s="30">
        <v>95.905000000000001</v>
      </c>
      <c r="I12" s="30">
        <v>14181.68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455.23</v>
      </c>
      <c r="AL12" s="30">
        <v>59.17</v>
      </c>
      <c r="AM12" s="30">
        <v>1629.135</v>
      </c>
      <c r="AN12" s="30">
        <v>423.565</v>
      </c>
      <c r="AO12" s="30">
        <f>SUMIF($C$11:$AN$11,"Ind",C12:AN12)</f>
        <v>20147.809999999998</v>
      </c>
      <c r="AP12" s="30">
        <f>SUMIF($C$11:$AN$11,"I.Mad",C12:AN12)</f>
        <v>578.64</v>
      </c>
      <c r="AQ12" s="30">
        <f>SUM(AO12:AP12)</f>
        <v>20726.449999999997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22</v>
      </c>
      <c r="H13" s="30">
        <v>2</v>
      </c>
      <c r="I13" s="30">
        <v>54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3</v>
      </c>
      <c r="AL13" s="30">
        <v>1</v>
      </c>
      <c r="AM13" s="30">
        <v>13</v>
      </c>
      <c r="AN13" s="30">
        <v>6</v>
      </c>
      <c r="AO13" s="30">
        <f>SUMIF($C$11:$AN$11,"Ind*",C13:AN13)</f>
        <v>92</v>
      </c>
      <c r="AP13" s="30">
        <f>SUMIF($C$11:$AN$11,"I.Mad",C13:AN13)</f>
        <v>9</v>
      </c>
      <c r="AQ13" s="30">
        <f>SUM(AO13:AP13)</f>
        <v>101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8</v>
      </c>
      <c r="H14" s="30">
        <v>2</v>
      </c>
      <c r="I14" s="30">
        <v>29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2</v>
      </c>
      <c r="AL14" s="30" t="s">
        <v>68</v>
      </c>
      <c r="AM14" s="30">
        <v>4</v>
      </c>
      <c r="AN14" s="30">
        <v>1</v>
      </c>
      <c r="AO14" s="30">
        <f>SUMIF($C$11:$AN$11,"Ind*",C14:AN14)</f>
        <v>43</v>
      </c>
      <c r="AP14" s="30">
        <f>SUMIF($C$11:$AN$11,"I.Mad",C14:AN14)</f>
        <v>3</v>
      </c>
      <c r="AQ14" s="30">
        <f>SUM(AO14:AP14)</f>
        <v>46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2.3984626344664357</v>
      </c>
      <c r="H15" s="30">
        <v>1.225366641135353</v>
      </c>
      <c r="I15" s="30">
        <v>0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20.686080544664055</v>
      </c>
      <c r="AL15" s="30" t="s">
        <v>33</v>
      </c>
      <c r="AM15" s="30">
        <v>17.261463080392375</v>
      </c>
      <c r="AN15" s="30">
        <v>36.301369863013697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</v>
      </c>
      <c r="H16" s="36">
        <v>13</v>
      </c>
      <c r="I16" s="36">
        <v>13.5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12.5</v>
      </c>
      <c r="AL16" s="36" t="s">
        <v>33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3881.7649999999999</v>
      </c>
      <c r="H41" s="42">
        <f t="shared" si="3"/>
        <v>95.905000000000001</v>
      </c>
      <c r="I41" s="42">
        <f t="shared" si="3"/>
        <v>14181.68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455.23</v>
      </c>
      <c r="AL41" s="42">
        <f t="shared" si="3"/>
        <v>59.17</v>
      </c>
      <c r="AM41" s="42">
        <f t="shared" si="3"/>
        <v>1629.135</v>
      </c>
      <c r="AN41" s="42">
        <f t="shared" si="3"/>
        <v>423.565</v>
      </c>
      <c r="AO41" s="42">
        <f>SUM(AO12,AO18,AO24:AO37)</f>
        <v>20147.809999999998</v>
      </c>
      <c r="AP41" s="42">
        <f>SUM(AP12,AP18,AP24:AP37)</f>
        <v>578.64</v>
      </c>
      <c r="AQ41" s="42">
        <f t="shared" si="2"/>
        <v>20726.449999999997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>
        <v>17</v>
      </c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2021-12-31T18:20:49Z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