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Q33" i="5"/>
  <c r="AP33" i="5"/>
  <c r="AO33" i="5"/>
  <c r="AQ32" i="5"/>
  <c r="AP32" i="5"/>
  <c r="AO32" i="5"/>
  <c r="AQ31" i="5"/>
  <c r="AP31" i="5"/>
  <c r="AO31" i="5"/>
  <c r="AP30" i="5"/>
  <c r="AQ30" i="5" s="1"/>
  <c r="AO30" i="5"/>
  <c r="AQ29" i="5"/>
  <c r="AP29" i="5"/>
  <c r="AO29" i="5"/>
  <c r="AQ28" i="5"/>
  <c r="AP28" i="5"/>
  <c r="AO28" i="5"/>
  <c r="AQ27" i="5"/>
  <c r="AP27" i="5"/>
  <c r="AO27" i="5"/>
  <c r="AQ26" i="5"/>
  <c r="AP26" i="5"/>
  <c r="AO26" i="5"/>
  <c r="AP25" i="5"/>
  <c r="AO25" i="5"/>
  <c r="AQ24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Q13" i="5" s="1"/>
  <c r="AP12" i="5"/>
  <c r="AO12" i="5"/>
  <c r="AQ25" i="5" l="1"/>
  <c r="AQ12" i="5"/>
  <c r="AQ14" i="5"/>
  <c r="AP38" i="5"/>
  <c r="AO38" i="5"/>
  <c r="AQ38" i="5" l="1"/>
</calcChain>
</file>

<file path=xl/sharedStrings.xml><?xml version="1.0" encoding="utf-8"?>
<sst xmlns="http://schemas.openxmlformats.org/spreadsheetml/2006/main" count="357" uniqueCount="65">
  <si>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</si>
  <si>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</si>
  <si>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</si>
  <si>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</si>
  <si>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</si>
  <si>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</si>
  <si>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</si>
  <si>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</si>
  <si>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</si>
  <si>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</si>
  <si>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</si>
  <si>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</si>
  <si>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</si>
  <si>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</si>
  <si>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</si>
  <si>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</si>
  <si>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</si>
  <si>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</si>
  <si>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</si>
  <si>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</si>
  <si>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</si>
  <si>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</si>
  <si>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</si>
  <si>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</si>
  <si>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</si>
  <si>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</si>
  <si>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</si>
  <si>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</si>
  <si>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</si>
  <si>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</si>
  <si>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</si>
  <si>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</si>
  <si>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</si>
  <si>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</si>
  <si>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</si>
  <si>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</si>
  <si>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</si>
  <si>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</si>
  <si>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</si>
  <si>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</si>
  <si>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</si>
  <si>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</si>
  <si>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</si>
  <si>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</si>
  <si>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</si>
  <si>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</si>
  <si>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</si>
  <si>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</si>
  <si>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</si>
  <si>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</si>
  <si>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</si>
  <si>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</si>
  <si>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</si>
  <si>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</si>
  <si>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</si>
  <si>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</si>
  <si>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</si>
  <si>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</si>
  <si>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</si>
  <si>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</si>
  <si>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CALAMAR</t>
  </si>
  <si>
    <t>FALSO VOLADOR</t>
  </si>
  <si>
    <t xml:space="preserve">        Fecha  : 30/06/2016</t>
  </si>
  <si>
    <t>Callao, 01 de julio del 2016</t>
  </si>
  <si>
    <t>R.M.N°427-2015-PRODUCE,R.M.N°017-2016-PRODUCE,R.M.N°228-2016-PRODUCE,R.M.N°238-2016-PRODUCE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</si>
</sst>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I28" sqref="AI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62</v>
      </c>
      <c r="AP8" s="122"/>
      <c r="AQ8" s="122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46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56</v>
      </c>
      <c r="X10" s="117"/>
      <c r="Y10" s="118" t="s">
        <v>49</v>
      </c>
      <c r="Z10" s="115"/>
      <c r="AA10" s="116" t="s">
        <v>38</v>
      </c>
      <c r="AB10" s="117"/>
      <c r="AC10" s="116" t="s">
        <v>13</v>
      </c>
      <c r="AD10" s="117"/>
      <c r="AE10" s="114" t="s">
        <v>50</v>
      </c>
      <c r="AF10" s="115"/>
      <c r="AG10" s="114" t="s">
        <v>51</v>
      </c>
      <c r="AH10" s="115"/>
      <c r="AI10" s="114" t="s">
        <v>52</v>
      </c>
      <c r="AJ10" s="115"/>
      <c r="AK10" s="114" t="s">
        <v>53</v>
      </c>
      <c r="AL10" s="115"/>
      <c r="AM10" s="114" t="s">
        <v>54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10563</v>
      </c>
      <c r="J12" s="53">
        <v>331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5708</v>
      </c>
      <c r="R12" s="53">
        <v>269.5</v>
      </c>
      <c r="S12" s="53">
        <v>2860</v>
      </c>
      <c r="T12" s="53">
        <v>1870</v>
      </c>
      <c r="U12" s="53">
        <v>1608</v>
      </c>
      <c r="V12" s="53">
        <v>1263</v>
      </c>
      <c r="W12" s="53">
        <v>7502</v>
      </c>
      <c r="X12" s="53">
        <v>0</v>
      </c>
      <c r="Y12" s="53">
        <v>6328.086400192763</v>
      </c>
      <c r="Z12" s="53">
        <v>117.78500000000003</v>
      </c>
      <c r="AA12" s="53">
        <v>1040</v>
      </c>
      <c r="AB12" s="53">
        <v>0</v>
      </c>
      <c r="AC12" s="53">
        <v>4661.0429999999997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40270.12940019276</v>
      </c>
      <c r="AP12" s="54">
        <f>SUMIF($C$11:$AN$11,"I.Mad",C12:AN12)</f>
        <v>3851.2849999999999</v>
      </c>
      <c r="AQ12" s="54">
        <f>SUM(AO12:AP12)</f>
        <v>44121.414400192763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31</v>
      </c>
      <c r="J13" s="55">
        <v>15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42</v>
      </c>
      <c r="R13" s="55">
        <v>5</v>
      </c>
      <c r="S13" s="55">
        <v>20</v>
      </c>
      <c r="T13" s="55">
        <v>29</v>
      </c>
      <c r="U13" s="55">
        <v>10</v>
      </c>
      <c r="V13" s="55">
        <v>19</v>
      </c>
      <c r="W13" s="55">
        <v>33</v>
      </c>
      <c r="X13" s="55" t="s">
        <v>20</v>
      </c>
      <c r="Y13" s="55">
        <v>30</v>
      </c>
      <c r="Z13" s="55">
        <v>2</v>
      </c>
      <c r="AA13" s="55">
        <v>3</v>
      </c>
      <c r="AB13" s="55" t="s">
        <v>20</v>
      </c>
      <c r="AC13" s="55">
        <v>15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184</v>
      </c>
      <c r="AP13" s="54">
        <f>SUMIF($C$11:$AN$11,"I.Mad",C13:AN13)</f>
        <v>70</v>
      </c>
      <c r="AQ13" s="54">
        <f>SUM(AO13:AP13)</f>
        <v>254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4</v>
      </c>
      <c r="J14" s="55">
        <v>2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9</v>
      </c>
      <c r="R14" s="55">
        <v>2</v>
      </c>
      <c r="S14" s="55">
        <v>7</v>
      </c>
      <c r="T14" s="55">
        <v>5</v>
      </c>
      <c r="U14" s="55">
        <v>4</v>
      </c>
      <c r="V14" s="55">
        <v>5</v>
      </c>
      <c r="W14" s="55">
        <v>9</v>
      </c>
      <c r="X14" s="55" t="s">
        <v>20</v>
      </c>
      <c r="Y14" s="55">
        <v>5</v>
      </c>
      <c r="Z14" s="55">
        <v>1</v>
      </c>
      <c r="AA14" s="55">
        <v>2</v>
      </c>
      <c r="AB14" s="55" t="s">
        <v>20</v>
      </c>
      <c r="AC14" s="55">
        <v>4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44</v>
      </c>
      <c r="AP14" s="54">
        <f>SUMIF($C$11:$AN$11,"I.Mad",C14:AN14)</f>
        <v>15</v>
      </c>
      <c r="AQ14" s="54">
        <f>SUM(AO14:AP14)</f>
        <v>59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0</v>
      </c>
      <c r="J15" s="55">
        <v>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 t="s">
        <v>20</v>
      </c>
      <c r="Y15" s="55">
        <v>0</v>
      </c>
      <c r="Z15" s="55">
        <v>0</v>
      </c>
      <c r="AA15" s="55">
        <v>1.6203563863947494</v>
      </c>
      <c r="AB15" s="55" t="s">
        <v>20</v>
      </c>
      <c r="AC15" s="55">
        <v>8.7751862171946051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14</v>
      </c>
      <c r="J16" s="61">
        <v>14.5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14.5</v>
      </c>
      <c r="R16" s="61">
        <v>14</v>
      </c>
      <c r="S16" s="61">
        <v>14.5</v>
      </c>
      <c r="T16" s="61">
        <v>14.5</v>
      </c>
      <c r="U16" s="61">
        <v>14.5</v>
      </c>
      <c r="V16" s="61">
        <v>14.5</v>
      </c>
      <c r="W16" s="61">
        <v>14.5</v>
      </c>
      <c r="X16" s="61" t="s">
        <v>20</v>
      </c>
      <c r="Y16" s="61">
        <v>14</v>
      </c>
      <c r="Z16" s="61">
        <v>14</v>
      </c>
      <c r="AA16" s="61">
        <v>13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>
        <v>22</v>
      </c>
      <c r="J25" s="74"/>
      <c r="K25" s="58"/>
      <c r="L25" s="58"/>
      <c r="M25" s="58"/>
      <c r="N25" s="58"/>
      <c r="O25" s="58"/>
      <c r="P25" s="58"/>
      <c r="Q25" s="58">
        <v>2.1148825065274153</v>
      </c>
      <c r="R25" s="74">
        <v>0.41095890410958902</v>
      </c>
      <c r="S25" s="58"/>
      <c r="T25" s="58"/>
      <c r="U25" s="74">
        <v>6.75</v>
      </c>
      <c r="V25" s="58">
        <v>2.1375000000000002</v>
      </c>
      <c r="W25" s="58">
        <v>107.5</v>
      </c>
      <c r="X25" s="58"/>
      <c r="Y25" s="58">
        <v>168.22359980723741</v>
      </c>
      <c r="Z25" s="58"/>
      <c r="AA25" s="58"/>
      <c r="AB25" s="58"/>
      <c r="AC25" s="58">
        <v>8.9570000000000007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315.54548231376481</v>
      </c>
      <c r="AP25" s="54">
        <f t="shared" ref="AP25:AP37" si="2">SUMIF($C$11:$AN$11,"I.Mad",C25:AN25)</f>
        <v>2.5484589041095891</v>
      </c>
      <c r="AQ25" s="58">
        <f>SUM(AO25:AP25)</f>
        <v>318.09394121787437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60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>
        <v>0.61499999999999999</v>
      </c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0.61499999999999999</v>
      </c>
      <c r="AP30" s="54">
        <f t="shared" si="2"/>
        <v>0</v>
      </c>
      <c r="AQ30" s="58">
        <f t="shared" si="0"/>
        <v>0.61499999999999999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58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61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48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10585</v>
      </c>
      <c r="J38" s="58">
        <f t="shared" si="3"/>
        <v>331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5710.1148825065275</v>
      </c>
      <c r="R38" s="58">
        <f t="shared" si="3"/>
        <v>269.91095890410958</v>
      </c>
      <c r="S38" s="58">
        <f>+SUM(S12,S18,S24:S37)</f>
        <v>2860</v>
      </c>
      <c r="T38" s="58">
        <f t="shared" si="3"/>
        <v>1870</v>
      </c>
      <c r="U38" s="58">
        <f>+SUM(U12,U18,U24:U37)</f>
        <v>1614.75</v>
      </c>
      <c r="V38" s="58">
        <f t="shared" si="3"/>
        <v>1265.1375</v>
      </c>
      <c r="W38" s="58">
        <f t="shared" si="3"/>
        <v>7609.5</v>
      </c>
      <c r="X38" s="58">
        <f t="shared" si="3"/>
        <v>0</v>
      </c>
      <c r="Y38" s="58">
        <f>+SUM(Y12,Y18,Y24:Y37)</f>
        <v>6496.9250000000002</v>
      </c>
      <c r="Z38" s="58">
        <f>+SUM(Z12,Z18,Z24:Z37)</f>
        <v>117.78500000000003</v>
      </c>
      <c r="AA38" s="58">
        <f>+SUM(AA12,AA18,AA24:AA37)</f>
        <v>1040</v>
      </c>
      <c r="AB38" s="58">
        <f t="shared" ref="AB38:AN38" si="4">+SUM(AB12,AB18,AB24:AB37)</f>
        <v>0</v>
      </c>
      <c r="AC38" s="58">
        <f>+SUM(AC12,AC18,AC24:AC37)</f>
        <v>4670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40586.28988250652</v>
      </c>
      <c r="AP38" s="58">
        <f>SUM(AP12,AP18,AP24:AP37)</f>
        <v>3853.8334589041096</v>
      </c>
      <c r="AQ38" s="58">
        <f>SUM(AO38:AP38)</f>
        <v>44440.123341410632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16.5</v>
      </c>
      <c r="H39" s="60"/>
      <c r="I39" s="93">
        <v>18.399999999999999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15.9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57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2016-06-28T20:11:28Z</cp:lastPrinted>
  <dcterms:created xsi:type="dcterms:W3CDTF">2008-10-21T17:58:04Z</dcterms:created>
  <dcterms:modified xsi:type="dcterms:W3CDTF">2016-07-01T17:09:08Z</dcterms:modified>
</cp:coreProperties>
</file>