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showHorizontalScroll="0" showVerticalScroll="0" showSheetTabs="0"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P33" i="5"/>
  <c r="AO33" i="5"/>
  <c r="AQ33" i="5" s="1"/>
  <c r="AP32" i="5"/>
  <c r="AO32" i="5"/>
  <c r="AQ32" i="5" s="1"/>
  <c r="AP31" i="5"/>
  <c r="AO31" i="5"/>
  <c r="AQ31" i="5" s="1"/>
  <c r="AQ30" i="5"/>
  <c r="AP30" i="5"/>
  <c r="AO30" i="5"/>
  <c r="AP29" i="5"/>
  <c r="AO29" i="5"/>
  <c r="AQ29" i="5" s="1"/>
  <c r="AP28" i="5"/>
  <c r="AO28" i="5"/>
  <c r="AQ28" i="5" s="1"/>
  <c r="AP27" i="5"/>
  <c r="AO27" i="5"/>
  <c r="AP26" i="5"/>
  <c r="AO26" i="5"/>
  <c r="AP25" i="5"/>
  <c r="AO25" i="5"/>
  <c r="AP24" i="5"/>
  <c r="AO24" i="5"/>
  <c r="AQ24" i="5" s="1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6" i="5" l="1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<sst xmlns="http://schemas.openxmlformats.org/spreadsheetml/2006/main" count="359" uniqueCount="65">
  <si>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</si>
  <si>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</si>
  <si>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</si>
  <si>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</si>
  <si>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</si>
  <si>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</si>
  <si>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</si>
  <si>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</si>
  <si>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</si>
  <si>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</si>
  <si>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</si>
  <si>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</si>
  <si>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</si>
  <si>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</si>
  <si>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</si>
  <si>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</si>
  <si>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</si>
  <si>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</si>
  <si>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</si>
  <si>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</si>
  <si>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</si>
  <si>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</si>
  <si>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</si>
  <si>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</si>
  <si>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</si>
  <si>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</si>
  <si>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</si>
  <si>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</si>
  <si>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</si>
  <si>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</si>
  <si>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</si>
  <si>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</si>
  <si>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</si>
  <si>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</si>
  <si>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</si>
  <si>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</si>
  <si>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</si>
  <si>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</si>
  <si>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</si>
  <si>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</si>
  <si>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</si>
  <si>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</si>
  <si>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</si>
  <si>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</si>
  <si>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</si>
  <si>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</si>
  <si>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</si>
  <si>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</si>
  <si>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</si>
  <si>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</si>
  <si>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</si>
  <si>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</si>
  <si>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</si>
  <si>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</si>
  <si>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</si>
  <si>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</si>
  <si>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</si>
  <si>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</si>
  <si>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</si>
  <si>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</si>
  <si>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</si>
  <si>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</si>
  <si>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R.M.N°427-2015-PRODUCE,R.M.N°242-2016-PRODUCE,R.M.N°448-2016-PRODUCE</t>
  </si>
  <si>
    <t xml:space="preserve">        Fecha  : 29/12/2016</t>
  </si>
  <si>
    <t>Callao, 30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</si>
</sst>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F1" zoomScale="25" zoomScaleNormal="25" workbookViewId="0">
      <selection activeCell="AN29" sqref="AN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429</v>
      </c>
      <c r="D12" s="52">
        <v>1235</v>
      </c>
      <c r="E12" s="52">
        <v>877.99999999999989</v>
      </c>
      <c r="F12" s="52">
        <v>1657</v>
      </c>
      <c r="G12" s="52">
        <v>0</v>
      </c>
      <c r="H12" s="52">
        <v>0</v>
      </c>
      <c r="I12" s="52">
        <v>9729</v>
      </c>
      <c r="J12" s="52">
        <v>4851</v>
      </c>
      <c r="K12" s="52">
        <v>988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3705.2689999999998</v>
      </c>
      <c r="R12" s="52">
        <v>0</v>
      </c>
      <c r="S12" s="52">
        <v>4630</v>
      </c>
      <c r="T12" s="52">
        <v>0</v>
      </c>
      <c r="U12" s="52">
        <v>2667.75</v>
      </c>
      <c r="V12" s="52">
        <v>200</v>
      </c>
      <c r="W12" s="52">
        <v>4550</v>
      </c>
      <c r="X12" s="52">
        <v>0</v>
      </c>
      <c r="Y12" s="52">
        <v>4457.8942495049187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32034.91324950492</v>
      </c>
      <c r="AP12" s="53">
        <f>SUMIF($C$11:$AN$11,"I.Mad",C12:AN12)</f>
        <v>7943</v>
      </c>
      <c r="AQ12" s="53">
        <f>SUM(AO12:AP12)</f>
        <v>39977.91324950492</v>
      </c>
      <c r="AS12" s="27"/>
      <c r="AT12" s="61"/>
    </row>
    <row r="13" spans="2:48" ht="50.25" customHeight="1" x14ac:dyDescent="0.55000000000000004">
      <c r="B13" s="82" t="s">
        <v>19</v>
      </c>
      <c r="C13" s="54">
        <v>4</v>
      </c>
      <c r="D13" s="54">
        <v>25</v>
      </c>
      <c r="E13" s="54">
        <v>7</v>
      </c>
      <c r="F13" s="54">
        <v>34</v>
      </c>
      <c r="G13" s="54" t="s">
        <v>20</v>
      </c>
      <c r="H13" s="54" t="s">
        <v>20</v>
      </c>
      <c r="I13" s="54">
        <v>89</v>
      </c>
      <c r="J13" s="54">
        <v>101</v>
      </c>
      <c r="K13" s="54">
        <v>8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53</v>
      </c>
      <c r="R13" s="54" t="s">
        <v>20</v>
      </c>
      <c r="S13" s="54">
        <v>28</v>
      </c>
      <c r="T13" s="54" t="s">
        <v>20</v>
      </c>
      <c r="U13" s="54">
        <v>17</v>
      </c>
      <c r="V13" s="54">
        <v>4</v>
      </c>
      <c r="W13" s="54">
        <v>25</v>
      </c>
      <c r="X13" s="54" t="s">
        <v>20</v>
      </c>
      <c r="Y13" s="54">
        <v>21</v>
      </c>
      <c r="Z13" s="54" t="s">
        <v>20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252</v>
      </c>
      <c r="AP13" s="53">
        <f>SUMIF($C$11:$AN$11,"I.Mad",C13:AN13)</f>
        <v>164</v>
      </c>
      <c r="AQ13" s="53">
        <f>SUM(AO13:AP13)</f>
        <v>416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>
        <v>2</v>
      </c>
      <c r="D14" s="54">
        <v>6</v>
      </c>
      <c r="E14" s="54">
        <v>2</v>
      </c>
      <c r="F14" s="54">
        <v>6</v>
      </c>
      <c r="G14" s="54" t="s">
        <v>20</v>
      </c>
      <c r="H14" s="54" t="s">
        <v>20</v>
      </c>
      <c r="I14" s="54">
        <v>7</v>
      </c>
      <c r="J14" s="54">
        <v>1</v>
      </c>
      <c r="K14" s="54">
        <v>6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11</v>
      </c>
      <c r="R14" s="54" t="s">
        <v>20</v>
      </c>
      <c r="S14" s="54">
        <v>10</v>
      </c>
      <c r="T14" s="54" t="s">
        <v>20</v>
      </c>
      <c r="U14" s="54">
        <v>5</v>
      </c>
      <c r="V14" s="54">
        <v>1</v>
      </c>
      <c r="W14" s="54">
        <v>8</v>
      </c>
      <c r="X14" s="54" t="s">
        <v>20</v>
      </c>
      <c r="Y14" s="54">
        <v>5</v>
      </c>
      <c r="Z14" s="54" t="s">
        <v>20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56</v>
      </c>
      <c r="AP14" s="53">
        <f>SUMIF($C$11:$AN$11,"I.Mad",C14:AN14)</f>
        <v>14</v>
      </c>
      <c r="AQ14" s="53">
        <f>SUM(AO14:AP14)</f>
        <v>70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>
        <v>0</v>
      </c>
      <c r="D15" s="54">
        <v>11.463712298900658</v>
      </c>
      <c r="E15" s="54">
        <v>0</v>
      </c>
      <c r="F15" s="54">
        <v>8.3646489795734507</v>
      </c>
      <c r="G15" s="54" t="s">
        <v>20</v>
      </c>
      <c r="H15" s="54" t="s">
        <v>20</v>
      </c>
      <c r="I15" s="54">
        <v>46.345262553850191</v>
      </c>
      <c r="J15" s="54">
        <v>78.453038674033152</v>
      </c>
      <c r="K15" s="54">
        <v>67.53210490374957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20.415693315037142</v>
      </c>
      <c r="R15" s="54" t="s">
        <v>20</v>
      </c>
      <c r="S15" s="54">
        <v>27.237606134752216</v>
      </c>
      <c r="T15" s="54" t="s">
        <v>20</v>
      </c>
      <c r="U15" s="54">
        <v>4.0095473730472406</v>
      </c>
      <c r="V15" s="54">
        <v>0</v>
      </c>
      <c r="W15" s="54">
        <v>15.232999711958447</v>
      </c>
      <c r="X15" s="54" t="s">
        <v>20</v>
      </c>
      <c r="Y15" s="54">
        <v>16.052053113672393</v>
      </c>
      <c r="Z15" s="54" t="s">
        <v>20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>
        <v>14</v>
      </c>
      <c r="D16" s="59">
        <v>12.5</v>
      </c>
      <c r="E16" s="59">
        <v>14</v>
      </c>
      <c r="F16" s="59">
        <v>12.5</v>
      </c>
      <c r="G16" s="59" t="s">
        <v>20</v>
      </c>
      <c r="H16" s="59" t="s">
        <v>20</v>
      </c>
      <c r="I16" s="59">
        <v>12</v>
      </c>
      <c r="J16" s="59">
        <v>11.5</v>
      </c>
      <c r="K16" s="59">
        <v>11.5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13</v>
      </c>
      <c r="R16" s="59" t="s">
        <v>20</v>
      </c>
      <c r="S16" s="59">
        <v>13</v>
      </c>
      <c r="T16" s="59" t="s">
        <v>20</v>
      </c>
      <c r="U16" s="59">
        <v>13.5</v>
      </c>
      <c r="V16" s="59">
        <v>13.5</v>
      </c>
      <c r="W16" s="59">
        <v>13</v>
      </c>
      <c r="X16" s="59" t="s">
        <v>20</v>
      </c>
      <c r="Y16" s="59">
        <v>12.5</v>
      </c>
      <c r="Z16" s="59" t="s">
        <v>20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109"/>
      <c r="J24" s="72"/>
      <c r="K24" s="72">
        <v>0.46</v>
      </c>
      <c r="L24" s="72"/>
      <c r="M24" s="72"/>
      <c r="N24" s="72"/>
      <c r="O24" s="72"/>
      <c r="P24" s="72"/>
      <c r="Q24" s="72">
        <v>2.0883052436301242</v>
      </c>
      <c r="R24" s="72"/>
      <c r="S24" s="72"/>
      <c r="T24" s="72"/>
      <c r="U24" s="72">
        <v>2.25</v>
      </c>
      <c r="V24" s="72"/>
      <c r="W24" s="72"/>
      <c r="X24" s="72"/>
      <c r="Y24" s="72"/>
      <c r="Z24" s="72"/>
      <c r="AA24" s="72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4.7983052436301241</v>
      </c>
      <c r="AP24" s="53">
        <f>SUMIF($C$11:$AN$11,"I.Mad",C24:AN24)</f>
        <v>0</v>
      </c>
      <c r="AQ24" s="72">
        <f t="shared" ref="AQ24:AQ37" si="0">SUM(AO24:AP24)</f>
        <v>4.7983052436301241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/>
      <c r="J25" s="72"/>
      <c r="K25" s="56"/>
      <c r="L25" s="72"/>
      <c r="M25" s="72"/>
      <c r="N25" s="72"/>
      <c r="O25" s="72"/>
      <c r="P25" s="72"/>
      <c r="Q25" s="72">
        <v>1.64257555847569</v>
      </c>
      <c r="R25" s="72"/>
      <c r="S25" s="72"/>
      <c r="T25" s="72"/>
      <c r="U25" s="72"/>
      <c r="V25" s="72"/>
      <c r="W25" s="72"/>
      <c r="X25" s="72"/>
      <c r="Y25" s="72">
        <v>11.420750495081197</v>
      </c>
      <c r="Z25" s="111"/>
      <c r="AA25" s="72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13.063326053556887</v>
      </c>
      <c r="AP25" s="53">
        <f t="shared" ref="AP25:AP37" si="2">SUMIF($C$11:$AN$11,"I.Mad",C25:AN25)</f>
        <v>0</v>
      </c>
      <c r="AQ25" s="72">
        <f>SUM(AO25:AP25)</f>
        <v>13.063326053556887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72"/>
      <c r="K26" s="56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72"/>
      <c r="K27" s="56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72"/>
      <c r="K28" s="56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72"/>
      <c r="J29" s="72"/>
      <c r="K29" s="56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56"/>
      <c r="AC29" s="110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111"/>
      <c r="J30" s="72"/>
      <c r="K30" s="56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11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</v>
      </c>
      <c r="AP30" s="53">
        <f t="shared" si="2"/>
        <v>0</v>
      </c>
      <c r="AQ30" s="56">
        <f t="shared" si="0"/>
        <v>0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72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72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56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429</v>
      </c>
      <c r="D38" s="56">
        <f t="shared" si="3"/>
        <v>1235</v>
      </c>
      <c r="E38" s="56">
        <f t="shared" si="3"/>
        <v>877.99999999999989</v>
      </c>
      <c r="F38" s="56">
        <f t="shared" si="3"/>
        <v>1657</v>
      </c>
      <c r="G38" s="56">
        <f t="shared" si="3"/>
        <v>0</v>
      </c>
      <c r="H38" s="56">
        <f t="shared" si="3"/>
        <v>0</v>
      </c>
      <c r="I38" s="56">
        <f t="shared" si="3"/>
        <v>9729</v>
      </c>
      <c r="J38" s="56">
        <f t="shared" si="3"/>
        <v>4851</v>
      </c>
      <c r="K38" s="56">
        <f t="shared" si="3"/>
        <v>988.46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3708.9998808021055</v>
      </c>
      <c r="R38" s="56">
        <f t="shared" si="3"/>
        <v>0</v>
      </c>
      <c r="S38" s="56">
        <f t="shared" si="3"/>
        <v>4630</v>
      </c>
      <c r="T38" s="56">
        <f t="shared" si="3"/>
        <v>0</v>
      </c>
      <c r="U38" s="56">
        <f t="shared" si="3"/>
        <v>2670</v>
      </c>
      <c r="V38" s="56">
        <f t="shared" si="3"/>
        <v>200</v>
      </c>
      <c r="W38" s="56">
        <f t="shared" si="3"/>
        <v>4550</v>
      </c>
      <c r="X38" s="56">
        <f t="shared" si="3"/>
        <v>0</v>
      </c>
      <c r="Y38" s="56">
        <f t="shared" si="3"/>
        <v>4469.3149999999996</v>
      </c>
      <c r="Z38" s="56">
        <f t="shared" si="3"/>
        <v>0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32052.774880802106</v>
      </c>
      <c r="AP38" s="56">
        <f>SUM(AP12,AP18,AP24:AP37)</f>
        <v>7943</v>
      </c>
      <c r="AQ38" s="56">
        <f>SUM(AO38:AP38)</f>
        <v>39995.774880802106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16.899999999999999</v>
      </c>
      <c r="H39" s="58"/>
      <c r="I39" s="91">
        <v>20.2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15.4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64</v>
      </c>
      <c r="AN43" s="4"/>
    </row>
    <row r="44" spans="2:43" ht="30.75" x14ac:dyDescent="0.45">
      <c r="B44" s="22" t="s">
        <v>61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2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2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2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2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2016-12-30T16:52:39Z</dcterms:modified>
</cp:coreProperties>
</file>