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8496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<sst xmlns="http://schemas.openxmlformats.org/spreadsheetml/2006/main" count="364" uniqueCount="69">
  <si>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</si>
  <si>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</si>
  <si>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</si>
  <si>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</si>
  <si>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</si>
  <si>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</si>
  <si>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</si>
  <si>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</si>
  <si>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</si>
  <si>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</si>
  <si>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</si>
  <si>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</si>
  <si>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</si>
  <si>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</si>
  <si>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</si>
  <si>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</si>
  <si>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</si>
  <si>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</si>
  <si>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</si>
  <si>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</si>
  <si>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</si>
  <si>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</si>
  <si>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</si>
  <si>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</si>
  <si>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</si>
  <si>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</si>
  <si>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</si>
  <si>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</si>
  <si>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</si>
  <si>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</si>
  <si>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</si>
  <si>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</si>
  <si>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</si>
  <si>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</si>
  <si>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</si>
  <si>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</si>
  <si>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</si>
  <si>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</si>
  <si>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</si>
  <si>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</si>
  <si>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</si>
  <si>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</si>
  <si>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</si>
  <si>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</si>
  <si>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</si>
  <si>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</si>
  <si>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</si>
  <si>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</si>
  <si>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</si>
  <si>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</si>
  <si>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</si>
  <si>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</si>
  <si>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</si>
  <si>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</si>
  <si>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</si>
  <si>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</si>
  <si>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</si>
  <si>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</si>
  <si>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</si>
  <si>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</si>
  <si>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</si>
  <si>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</si>
  <si>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</si>
  <si>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</si>
  <si>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</si>
  <si>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</si>
  <si>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</si>
  <si>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>Callao,30 de mayo del 2024</t>
  </si>
  <si>
    <t xml:space="preserve">        Fecha  : 29/05/2024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</si>
</sst>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2" zoomScaleNormal="22" workbookViewId="0">
      <selection activeCell="T29" sqref="T2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7" t="s">
        <v>62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50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68</v>
      </c>
      <c r="AP8" s="59"/>
      <c r="AQ8" s="59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4" t="s">
        <v>8</v>
      </c>
      <c r="D10" s="54"/>
      <c r="E10" s="54" t="s">
        <v>9</v>
      </c>
      <c r="F10" s="54"/>
      <c r="G10" s="54" t="s">
        <v>10</v>
      </c>
      <c r="H10" s="54"/>
      <c r="I10" s="54" t="s">
        <v>11</v>
      </c>
      <c r="J10" s="54"/>
      <c r="K10" s="54" t="s">
        <v>12</v>
      </c>
      <c r="L10" s="54"/>
      <c r="M10" s="54" t="s">
        <v>13</v>
      </c>
      <c r="N10" s="54"/>
      <c r="O10" s="54" t="s">
        <v>14</v>
      </c>
      <c r="P10" s="54"/>
      <c r="Q10" s="54" t="s">
        <v>15</v>
      </c>
      <c r="R10" s="54"/>
      <c r="S10" s="54" t="s">
        <v>16</v>
      </c>
      <c r="T10" s="54"/>
      <c r="U10" s="54" t="s">
        <v>17</v>
      </c>
      <c r="V10" s="54"/>
      <c r="W10" s="54" t="s">
        <v>18</v>
      </c>
      <c r="X10" s="54"/>
      <c r="Y10" s="56" t="s">
        <v>19</v>
      </c>
      <c r="Z10" s="56"/>
      <c r="AA10" s="54" t="s">
        <v>20</v>
      </c>
      <c r="AB10" s="54"/>
      <c r="AC10" s="54" t="s">
        <v>21</v>
      </c>
      <c r="AD10" s="54"/>
      <c r="AE10" s="54" t="s">
        <v>22</v>
      </c>
      <c r="AF10" s="54"/>
      <c r="AG10" s="54" t="s">
        <v>23</v>
      </c>
      <c r="AH10" s="54"/>
      <c r="AI10" s="54" t="s">
        <v>24</v>
      </c>
      <c r="AJ10" s="54"/>
      <c r="AK10" s="54" t="s">
        <v>25</v>
      </c>
      <c r="AL10" s="54"/>
      <c r="AM10" s="54" t="s">
        <v>26</v>
      </c>
      <c r="AN10" s="54"/>
      <c r="AO10" s="55" t="s">
        <v>27</v>
      </c>
      <c r="AP10" s="55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1202.345</v>
      </c>
      <c r="F12" s="24">
        <v>0</v>
      </c>
      <c r="G12" s="24">
        <v>9807.9</v>
      </c>
      <c r="H12" s="24">
        <v>467.01</v>
      </c>
      <c r="I12" s="24">
        <v>6867.16</v>
      </c>
      <c r="J12" s="24">
        <v>557.16499999999996</v>
      </c>
      <c r="K12" s="24">
        <v>726.91499999999996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484.65499999999997</v>
      </c>
      <c r="R12" s="24">
        <v>0</v>
      </c>
      <c r="S12" s="24">
        <v>0</v>
      </c>
      <c r="T12" s="24">
        <v>0</v>
      </c>
      <c r="U12" s="24">
        <v>181.76499999999999</v>
      </c>
      <c r="V12" s="24">
        <v>1139.0250000000001</v>
      </c>
      <c r="W12" s="24">
        <v>0</v>
      </c>
      <c r="X12" s="24">
        <v>0</v>
      </c>
      <c r="Y12" s="24">
        <v>1945.85</v>
      </c>
      <c r="Z12" s="24">
        <v>99.394999999999996</v>
      </c>
      <c r="AA12" s="24">
        <v>1121.2850000000001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97.965000000000003</v>
      </c>
      <c r="AN12" s="24">
        <v>290.21499999999997</v>
      </c>
      <c r="AO12" s="24">
        <f>SUMIF($C$11:$AN$11,"Ind",C12:AN12)</f>
        <v>22435.839999999997</v>
      </c>
      <c r="AP12" s="24">
        <f>SUMIF($C$11:$AN$11,"I.Mad",C12:AN12)</f>
        <v>2552.81</v>
      </c>
      <c r="AQ12" s="24">
        <f>SUM(AO12:AP12)</f>
        <v>24988.649999999998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>
        <v>7</v>
      </c>
      <c r="F13" s="24" t="s">
        <v>33</v>
      </c>
      <c r="G13" s="24">
        <v>55</v>
      </c>
      <c r="H13" s="24">
        <v>8</v>
      </c>
      <c r="I13" s="24">
        <v>42</v>
      </c>
      <c r="J13" s="24">
        <v>6</v>
      </c>
      <c r="K13" s="24">
        <v>4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8</v>
      </c>
      <c r="R13" s="24" t="s">
        <v>33</v>
      </c>
      <c r="S13" s="24" t="s">
        <v>33</v>
      </c>
      <c r="T13" s="24" t="s">
        <v>33</v>
      </c>
      <c r="U13" s="24">
        <v>2</v>
      </c>
      <c r="V13" s="24">
        <v>13</v>
      </c>
      <c r="W13" s="24" t="s">
        <v>33</v>
      </c>
      <c r="X13" s="24" t="s">
        <v>33</v>
      </c>
      <c r="Y13" s="24">
        <v>13</v>
      </c>
      <c r="Z13" s="24">
        <v>1</v>
      </c>
      <c r="AA13" s="24">
        <v>5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>
        <v>2</v>
      </c>
      <c r="AN13" s="24">
        <v>4</v>
      </c>
      <c r="AO13" s="24">
        <f>SUMIF($C$11:$AN$11,"Ind*",C13:AN13)</f>
        <v>138</v>
      </c>
      <c r="AP13" s="24">
        <f>SUMIF($C$11:$AN$11,"I.Mad",C13:AN13)</f>
        <v>32</v>
      </c>
      <c r="AQ13" s="24">
        <f>SUM(AO13:AP13)</f>
        <v>170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>
        <v>3</v>
      </c>
      <c r="F14" s="24" t="s">
        <v>33</v>
      </c>
      <c r="G14" s="24">
        <v>20</v>
      </c>
      <c r="H14" s="24">
        <v>2</v>
      </c>
      <c r="I14" s="24">
        <v>9</v>
      </c>
      <c r="J14" s="24">
        <v>2</v>
      </c>
      <c r="K14" s="24" t="s">
        <v>64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5</v>
      </c>
      <c r="R14" s="24" t="s">
        <v>33</v>
      </c>
      <c r="S14" s="24" t="s">
        <v>33</v>
      </c>
      <c r="T14" s="24" t="s">
        <v>33</v>
      </c>
      <c r="U14" s="24" t="s">
        <v>64</v>
      </c>
      <c r="V14" s="24">
        <v>5</v>
      </c>
      <c r="W14" s="24" t="s">
        <v>33</v>
      </c>
      <c r="X14" s="24" t="s">
        <v>33</v>
      </c>
      <c r="Y14" s="24">
        <v>1</v>
      </c>
      <c r="Z14" s="24">
        <v>1</v>
      </c>
      <c r="AA14" s="24">
        <v>1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>
        <v>1</v>
      </c>
      <c r="AN14" s="24">
        <v>1</v>
      </c>
      <c r="AO14" s="24">
        <f>SUMIF($C$11:$AN$11,"Ind*",C14:AN14)</f>
        <v>40</v>
      </c>
      <c r="AP14" s="24">
        <f>SUMIF($C$11:$AN$11,"I.Mad",C14:AN14)</f>
        <v>11</v>
      </c>
      <c r="AQ14" s="24">
        <f>SUM(AO14:AP14)</f>
        <v>51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>
        <v>12.5349852950021</v>
      </c>
      <c r="F15" s="24" t="s">
        <v>33</v>
      </c>
      <c r="G15" s="24">
        <v>22.858143448286299</v>
      </c>
      <c r="H15" s="24">
        <v>14.1060743478745</v>
      </c>
      <c r="I15" s="24">
        <v>18.278515582484701</v>
      </c>
      <c r="J15" s="24">
        <v>8.8302986396525593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6.8649900484913298</v>
      </c>
      <c r="R15" s="24" t="s">
        <v>33</v>
      </c>
      <c r="S15" s="24" t="s">
        <v>33</v>
      </c>
      <c r="T15" s="24" t="s">
        <v>33</v>
      </c>
      <c r="U15" s="24" t="s">
        <v>33</v>
      </c>
      <c r="V15" s="24">
        <v>80.760508246791403</v>
      </c>
      <c r="W15" s="24" t="s">
        <v>33</v>
      </c>
      <c r="X15" s="24" t="s">
        <v>33</v>
      </c>
      <c r="Y15" s="24">
        <v>51.776649746194501</v>
      </c>
      <c r="Z15" s="24">
        <v>89.7849462365797</v>
      </c>
      <c r="AA15" s="24">
        <v>45.454545454549603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>
        <v>76.190476190488397</v>
      </c>
      <c r="AN15" s="24">
        <v>94.054054054055598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>
        <v>13</v>
      </c>
      <c r="F16" s="27" t="s">
        <v>33</v>
      </c>
      <c r="G16" s="27">
        <v>12.5</v>
      </c>
      <c r="H16" s="27">
        <v>12.5</v>
      </c>
      <c r="I16" s="27">
        <v>12.5</v>
      </c>
      <c r="J16" s="27">
        <v>12.5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12.5</v>
      </c>
      <c r="R16" s="27" t="s">
        <v>33</v>
      </c>
      <c r="S16" s="27" t="s">
        <v>33</v>
      </c>
      <c r="T16" s="27" t="s">
        <v>33</v>
      </c>
      <c r="U16" s="27" t="s">
        <v>33</v>
      </c>
      <c r="V16" s="27">
        <v>10.5</v>
      </c>
      <c r="W16" s="27" t="s">
        <v>33</v>
      </c>
      <c r="X16" s="27" t="s">
        <v>33</v>
      </c>
      <c r="Y16" s="27">
        <v>12</v>
      </c>
      <c r="Z16" s="27">
        <v>10</v>
      </c>
      <c r="AA16" s="27">
        <v>11.5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4">
        <v>10.5</v>
      </c>
      <c r="AN16" s="27">
        <v>10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11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>
        <v>2.37683</v>
      </c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7">
        <v>0.22208</v>
      </c>
      <c r="Z30" s="27">
        <v>3.08202</v>
      </c>
      <c r="AA30" s="27">
        <v>0.13927999999999999</v>
      </c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2.7381899999999999</v>
      </c>
      <c r="AP30" s="24">
        <f t="shared" si="1"/>
        <v>3.08202</v>
      </c>
      <c r="AQ30" s="32">
        <f t="shared" si="2"/>
        <v>5.8202099999999994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1202.345</v>
      </c>
      <c r="F41" s="32">
        <f t="shared" si="3"/>
        <v>0</v>
      </c>
      <c r="G41" s="32">
        <f t="shared" si="3"/>
        <v>9807.9</v>
      </c>
      <c r="H41" s="32">
        <f>+SUM(H24:H40,H18,H12)</f>
        <v>467.01</v>
      </c>
      <c r="I41" s="32">
        <f>+SUM(I24:I40,I18,I12)</f>
        <v>6869.53683</v>
      </c>
      <c r="J41" s="32">
        <f t="shared" si="3"/>
        <v>557.16499999999996</v>
      </c>
      <c r="K41" s="32">
        <f t="shared" si="3"/>
        <v>726.91499999999996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484.65499999999997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181.76499999999999</v>
      </c>
      <c r="V41" s="32">
        <f t="shared" si="3"/>
        <v>1139.0250000000001</v>
      </c>
      <c r="W41" s="32">
        <f t="shared" si="3"/>
        <v>0</v>
      </c>
      <c r="X41" s="32">
        <f t="shared" si="3"/>
        <v>0</v>
      </c>
      <c r="Y41" s="32">
        <f t="shared" si="3"/>
        <v>1946.0720799999999</v>
      </c>
      <c r="Z41" s="32">
        <f t="shared" si="3"/>
        <v>102.47702</v>
      </c>
      <c r="AA41" s="32">
        <f>+SUM(AA24:AA40,AA18,C12)</f>
        <v>0.13927999999999999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97.965000000000003</v>
      </c>
      <c r="AN41" s="32">
        <f>+SUM(AN24:AN40,AN18,AN12)</f>
        <v>290.21499999999997</v>
      </c>
      <c r="AO41" s="32">
        <f>SUM(AO12,AO18,AO24:AO37)</f>
        <v>22438.578189999997</v>
      </c>
      <c r="AP41" s="32">
        <f>SUM(AP12,AP18,AP24:AP37)</f>
        <v>2555.8920199999998</v>
      </c>
      <c r="AQ41" s="32">
        <f t="shared" si="2"/>
        <v>24994.470209999996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2024-05-31T16:24:00Z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