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I38" i="5" l="1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 l="1"/>
  <c r="H38" i="5"/>
  <c r="AP14" i="5" l="1"/>
  <c r="AO14" i="5"/>
  <c r="AP13" i="5"/>
  <c r="AO13" i="5"/>
  <c r="AO12" i="5"/>
  <c r="AP12" i="5"/>
  <c r="AQ12" i="5" l="1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<sst xmlns="http://schemas.openxmlformats.org/spreadsheetml/2006/main" count="354" uniqueCount="66">
  <si>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</si>
  <si>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</si>
  <si>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</si>
  <si>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</si>
  <si>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</si>
  <si>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</si>
  <si>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</si>
  <si>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</si>
  <si>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</si>
  <si>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</si>
  <si>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</si>
  <si>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</si>
  <si>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</si>
  <si>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</si>
  <si>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</si>
  <si>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</si>
  <si>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</si>
  <si>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</si>
  <si>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</si>
  <si>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</si>
  <si>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</si>
  <si>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</si>
  <si>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</si>
  <si>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</si>
  <si>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</si>
  <si>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</si>
  <si>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</si>
  <si>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</si>
  <si>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</si>
  <si>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</si>
  <si>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</si>
  <si>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</si>
  <si>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</si>
  <si>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</si>
  <si>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</si>
  <si>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</si>
  <si>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</si>
  <si>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</si>
  <si>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</si>
  <si>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</si>
  <si>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</si>
  <si>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</si>
  <si>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</si>
  <si>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</si>
  <si>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</si>
  <si>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</si>
  <si>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</si>
  <si>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</si>
  <si>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</si>
  <si>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</si>
  <si>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</si>
  <si>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</si>
  <si>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</si>
  <si>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</si>
  <si>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</si>
  <si>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</si>
  <si>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</si>
  <si>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GCQ/jsr</t>
  </si>
  <si>
    <t>Atico</t>
  </si>
  <si>
    <t>PEJERREY</t>
  </si>
  <si>
    <t>R.M.N°427-2015-PRODUCE,R.M.N°242-2016-PRODUCE,R.M.N°440-2016-PRODUCE, R.M.N° 457-2016</t>
  </si>
  <si>
    <t>S/M</t>
  </si>
  <si>
    <t xml:space="preserve">        Fecha  : 28/11/2016</t>
  </si>
  <si>
    <t>Callao, 29 de noviembre del 2016</t>
  </si>
  <si>
    <t>AGUJILLA</t>
  </si>
  <si>
    <t>CALAMAR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</si>
</sst>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4" zoomScaleNormal="24" workbookViewId="0">
      <selection activeCell="AB28" sqref="AB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5" width="19.28515625" style="2" customWidth="1"/>
    <col min="6" max="6" width="20.42578125" style="2" customWidth="1"/>
    <col min="7" max="7" width="22.85546875" style="2" customWidth="1"/>
    <col min="8" max="8" width="22.28515625" style="2" customWidth="1"/>
    <col min="9" max="9" width="23.5703125" style="2" customWidth="1"/>
    <col min="10" max="10" width="20.42578125" style="2" customWidth="1"/>
    <col min="11" max="11" width="26.7109375" style="2" customWidth="1"/>
    <col min="12" max="16" width="19.28515625" style="2" customWidth="1"/>
    <col min="17" max="23" width="25.85546875" style="2" customWidth="1"/>
    <col min="24" max="24" width="22.7109375" style="2" customWidth="1"/>
    <col min="25" max="25" width="22.42578125" style="2" customWidth="1"/>
    <col min="26" max="26" width="25.710937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62</v>
      </c>
      <c r="AP8" s="116"/>
      <c r="AQ8" s="116"/>
    </row>
    <row r="9" spans="2:48" ht="21.75" customHeight="1" x14ac:dyDescent="0.4">
      <c r="B9" s="15" t="s">
        <v>2</v>
      </c>
      <c r="C9" s="12" t="s">
        <v>60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58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134</v>
      </c>
      <c r="F12" s="53">
        <v>0</v>
      </c>
      <c r="G12" s="53">
        <v>3624</v>
      </c>
      <c r="H12" s="53">
        <v>5046</v>
      </c>
      <c r="I12" s="53">
        <v>3630</v>
      </c>
      <c r="J12" s="53">
        <v>119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1285</v>
      </c>
      <c r="R12" s="53">
        <v>0</v>
      </c>
      <c r="S12" s="53">
        <v>2800</v>
      </c>
      <c r="T12" s="53">
        <v>312</v>
      </c>
      <c r="U12" s="53">
        <v>1130</v>
      </c>
      <c r="V12" s="53">
        <v>625</v>
      </c>
      <c r="W12" s="53">
        <v>5365</v>
      </c>
      <c r="X12" s="53">
        <v>0</v>
      </c>
      <c r="Y12" s="53">
        <v>3867.806052631579</v>
      </c>
      <c r="Z12" s="53">
        <v>390.08500000000004</v>
      </c>
      <c r="AA12" s="53">
        <v>100</v>
      </c>
      <c r="AB12" s="53">
        <v>0</v>
      </c>
      <c r="AC12" s="53">
        <v>870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22805.806052631578</v>
      </c>
      <c r="AP12" s="54">
        <f>SUMIF($C$11:$AN$11,"I.Mad",C12:AN12)</f>
        <v>6492.085</v>
      </c>
      <c r="AQ12" s="54">
        <f>SUM(AO12:AP12)</f>
        <v>29297.891052631578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>
        <v>2</v>
      </c>
      <c r="F13" s="55" t="s">
        <v>20</v>
      </c>
      <c r="G13" s="55">
        <v>48</v>
      </c>
      <c r="H13" s="55">
        <v>161</v>
      </c>
      <c r="I13" s="55">
        <v>61</v>
      </c>
      <c r="J13" s="55">
        <v>9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17</v>
      </c>
      <c r="R13" s="55" t="s">
        <v>20</v>
      </c>
      <c r="S13" s="55">
        <v>15</v>
      </c>
      <c r="T13" s="55">
        <v>5</v>
      </c>
      <c r="U13" s="55">
        <v>5</v>
      </c>
      <c r="V13" s="55">
        <v>8</v>
      </c>
      <c r="W13" s="55">
        <v>25</v>
      </c>
      <c r="X13" s="55" t="s">
        <v>20</v>
      </c>
      <c r="Y13" s="55">
        <v>26</v>
      </c>
      <c r="Z13" s="55">
        <v>4</v>
      </c>
      <c r="AA13" s="55">
        <v>3</v>
      </c>
      <c r="AB13" s="55" t="s">
        <v>20</v>
      </c>
      <c r="AC13" s="55">
        <v>7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209</v>
      </c>
      <c r="AP13" s="54">
        <f>SUMIF($C$11:$AN$11,"I.Mad",C13:AN13)</f>
        <v>187</v>
      </c>
      <c r="AQ13" s="54">
        <f>SUM(AO13:AP13)</f>
        <v>396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>
        <v>1</v>
      </c>
      <c r="F14" s="55" t="s">
        <v>20</v>
      </c>
      <c r="G14" s="55">
        <v>8</v>
      </c>
      <c r="H14" s="55">
        <v>17</v>
      </c>
      <c r="I14" s="55">
        <v>5</v>
      </c>
      <c r="J14" s="55" t="s">
        <v>61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6</v>
      </c>
      <c r="R14" s="55" t="s">
        <v>20</v>
      </c>
      <c r="S14" s="55">
        <v>5</v>
      </c>
      <c r="T14" s="55">
        <v>2</v>
      </c>
      <c r="U14" s="55">
        <v>3</v>
      </c>
      <c r="V14" s="55">
        <v>3</v>
      </c>
      <c r="W14" s="55">
        <v>10</v>
      </c>
      <c r="X14" s="55" t="s">
        <v>20</v>
      </c>
      <c r="Y14" s="55">
        <v>9</v>
      </c>
      <c r="Z14" s="55">
        <v>3</v>
      </c>
      <c r="AA14" s="55">
        <v>3</v>
      </c>
      <c r="AB14" s="55" t="s">
        <v>20</v>
      </c>
      <c r="AC14" s="55">
        <v>3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53</v>
      </c>
      <c r="AP14" s="54">
        <f>SUMIF($C$11:$AN$11,"I.Mad",C14:AN14)</f>
        <v>25</v>
      </c>
      <c r="AQ14" s="54">
        <f>SUM(AO14:AP14)</f>
        <v>78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>
        <v>0</v>
      </c>
      <c r="F15" s="55" t="s">
        <v>20</v>
      </c>
      <c r="G15" s="55">
        <v>28.23639810317702</v>
      </c>
      <c r="H15" s="55">
        <v>8.0610062680442449E-2</v>
      </c>
      <c r="I15" s="55">
        <v>4.8848726710139792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20.4095048445587</v>
      </c>
      <c r="R15" s="55" t="s">
        <v>20</v>
      </c>
      <c r="S15" s="55">
        <v>40.817341506290369</v>
      </c>
      <c r="T15" s="55">
        <v>46.371849847638742</v>
      </c>
      <c r="U15" s="55">
        <v>5.7385956889776555</v>
      </c>
      <c r="V15" s="55">
        <v>12.724858619583513</v>
      </c>
      <c r="W15" s="55">
        <v>30.224426634753073</v>
      </c>
      <c r="X15" s="55" t="s">
        <v>20</v>
      </c>
      <c r="Y15" s="55">
        <v>16.047917510271724</v>
      </c>
      <c r="Z15" s="55">
        <v>8.8953930053685575</v>
      </c>
      <c r="AA15" s="55">
        <v>0.53305425389706562</v>
      </c>
      <c r="AB15" s="55" t="s">
        <v>20</v>
      </c>
      <c r="AC15" s="55">
        <v>0.35872067027023691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>
        <v>13.5</v>
      </c>
      <c r="F16" s="60" t="s">
        <v>20</v>
      </c>
      <c r="G16" s="60">
        <v>12</v>
      </c>
      <c r="H16" s="60">
        <v>13.5</v>
      </c>
      <c r="I16" s="60">
        <v>13.5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>
        <v>12.5</v>
      </c>
      <c r="R16" s="60" t="s">
        <v>20</v>
      </c>
      <c r="S16" s="60">
        <v>12.5</v>
      </c>
      <c r="T16" s="60">
        <v>12.5</v>
      </c>
      <c r="U16" s="60">
        <v>12.5</v>
      </c>
      <c r="V16" s="60">
        <v>13</v>
      </c>
      <c r="W16" s="60">
        <v>12.5</v>
      </c>
      <c r="X16" s="60" t="s">
        <v>20</v>
      </c>
      <c r="Y16" s="60">
        <v>12.5</v>
      </c>
      <c r="Z16" s="60">
        <v>12.5</v>
      </c>
      <c r="AA16" s="60">
        <v>12.5</v>
      </c>
      <c r="AB16" s="60" t="s">
        <v>20</v>
      </c>
      <c r="AC16" s="60">
        <v>13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1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>
        <v>1.3989473684210525</v>
      </c>
      <c r="Z25" s="57"/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1.3989473684210525</v>
      </c>
      <c r="AP25" s="54">
        <f t="shared" ref="AP25:AP37" si="2">SUMIF($C$11:$AN$11,"I.Mad",C25:AN25)</f>
        <v>0</v>
      </c>
      <c r="AQ25" s="57">
        <f>SUM(AO25:AP25)</f>
        <v>1.3989473684210525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59</v>
      </c>
      <c r="C29" s="57"/>
      <c r="D29" s="57"/>
      <c r="E29" s="57"/>
      <c r="F29" s="57"/>
      <c r="G29" s="57"/>
      <c r="H29" s="57"/>
      <c r="I29" s="7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112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73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64</v>
      </c>
      <c r="C36" s="57"/>
      <c r="D36" s="57"/>
      <c r="E36" s="57"/>
      <c r="F36" s="57"/>
      <c r="G36" s="57"/>
      <c r="H36" s="57"/>
      <c r="I36" s="73">
        <v>0.224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0.224</v>
      </c>
      <c r="AP36" s="54">
        <f t="shared" si="2"/>
        <v>0</v>
      </c>
      <c r="AQ36" s="57">
        <f t="shared" si="0"/>
        <v>0.224</v>
      </c>
    </row>
    <row r="37" spans="2:43" ht="50.25" customHeight="1" x14ac:dyDescent="0.55000000000000004">
      <c r="B37" s="83" t="s">
        <v>65</v>
      </c>
      <c r="C37" s="57"/>
      <c r="D37" s="57"/>
      <c r="E37" s="57"/>
      <c r="F37" s="57"/>
      <c r="G37" s="57"/>
      <c r="H37" s="57"/>
      <c r="I37" s="57">
        <v>0.94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0.94</v>
      </c>
      <c r="AP37" s="54">
        <f t="shared" si="2"/>
        <v>0</v>
      </c>
      <c r="AQ37" s="57">
        <f t="shared" si="0"/>
        <v>0.94</v>
      </c>
    </row>
    <row r="38" spans="2:43" ht="50.25" customHeight="1" x14ac:dyDescent="0.55000000000000004">
      <c r="B38" s="85" t="s">
        <v>34</v>
      </c>
      <c r="C38" s="57">
        <f t="shared" ref="C38:AN38" si="3">+SUM(C12,C18,C24:C37)</f>
        <v>0</v>
      </c>
      <c r="D38" s="57">
        <f t="shared" si="3"/>
        <v>0</v>
      </c>
      <c r="E38" s="57">
        <f t="shared" si="3"/>
        <v>134</v>
      </c>
      <c r="F38" s="57">
        <f t="shared" si="3"/>
        <v>0</v>
      </c>
      <c r="G38" s="57">
        <f t="shared" si="3"/>
        <v>3624</v>
      </c>
      <c r="H38" s="57">
        <f t="shared" si="3"/>
        <v>5046</v>
      </c>
      <c r="I38" s="57">
        <f t="shared" si="3"/>
        <v>3631.1640000000002</v>
      </c>
      <c r="J38" s="57">
        <f t="shared" si="3"/>
        <v>119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1285</v>
      </c>
      <c r="R38" s="57">
        <f t="shared" si="3"/>
        <v>0</v>
      </c>
      <c r="S38" s="57">
        <f t="shared" si="3"/>
        <v>2800</v>
      </c>
      <c r="T38" s="57">
        <f t="shared" si="3"/>
        <v>312</v>
      </c>
      <c r="U38" s="57">
        <f t="shared" si="3"/>
        <v>1130</v>
      </c>
      <c r="V38" s="57">
        <f t="shared" si="3"/>
        <v>625</v>
      </c>
      <c r="W38" s="57">
        <f t="shared" si="3"/>
        <v>5365</v>
      </c>
      <c r="X38" s="57">
        <f t="shared" si="3"/>
        <v>0</v>
      </c>
      <c r="Y38" s="57">
        <f t="shared" si="3"/>
        <v>3869.2049999999999</v>
      </c>
      <c r="Z38" s="57">
        <f t="shared" si="3"/>
        <v>390.08500000000004</v>
      </c>
      <c r="AA38" s="57">
        <f t="shared" si="3"/>
        <v>100</v>
      </c>
      <c r="AB38" s="57">
        <f t="shared" si="3"/>
        <v>0</v>
      </c>
      <c r="AC38" s="57">
        <f t="shared" si="3"/>
        <v>870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0</v>
      </c>
      <c r="AO38" s="57">
        <f>SUM(AO12,AO18,AO24:AO37)</f>
        <v>22808.368999999995</v>
      </c>
      <c r="AP38" s="57">
        <f>SUM(AP12,AP18,AP24:AP37)</f>
        <v>6492.085</v>
      </c>
      <c r="AQ38" s="57">
        <f>SUM(AO38:AP38)</f>
        <v>29300.453999999994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16.3</v>
      </c>
      <c r="H39" s="59"/>
      <c r="I39" s="92">
        <v>20.8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15.1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57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110"/>
      <c r="F46" s="11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5.25" x14ac:dyDescent="0.5">
      <c r="C47" s="74"/>
      <c r="E47" s="110"/>
      <c r="F47" s="110"/>
      <c r="G47" s="74"/>
      <c r="H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ht="35.25" x14ac:dyDescent="0.5">
      <c r="E48" s="110"/>
      <c r="F48" s="110"/>
      <c r="J48" s="62"/>
      <c r="K48" s="62"/>
      <c r="L48" s="62"/>
      <c r="M48" s="67"/>
      <c r="N48" s="68"/>
      <c r="O48" s="30"/>
      <c r="P48" s="36"/>
      <c r="S48" s="27"/>
      <c r="U48" s="33"/>
    </row>
    <row r="49" spans="5:30" ht="35.25" x14ac:dyDescent="0.5">
      <c r="E49" s="110"/>
      <c r="F49" s="110"/>
      <c r="M49" s="29"/>
      <c r="N49" s="32"/>
      <c r="O49" s="31"/>
      <c r="P49" s="36"/>
      <c r="S49" s="27"/>
      <c r="U49" s="33"/>
    </row>
    <row r="50" spans="5:30" ht="35.25" x14ac:dyDescent="0.5">
      <c r="E50" s="110"/>
      <c r="F50" s="110"/>
      <c r="M50" s="29"/>
      <c r="N50" s="32"/>
      <c r="O50" s="32"/>
      <c r="S50" s="27"/>
      <c r="U50" s="33"/>
    </row>
    <row r="51" spans="5:30" ht="35.25" x14ac:dyDescent="0.5">
      <c r="E51" s="110"/>
      <c r="F51" s="110"/>
      <c r="AD51" s="46"/>
    </row>
    <row r="52" spans="5:30" ht="35.25" x14ac:dyDescent="0.5">
      <c r="E52" s="110"/>
      <c r="F52" s="110"/>
      <c r="AD52" s="46"/>
    </row>
    <row r="53" spans="5:30" ht="35.25" x14ac:dyDescent="0.5">
      <c r="E53" s="110"/>
      <c r="F53" s="110"/>
      <c r="AD53" s="46"/>
    </row>
    <row r="54" spans="5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2016-11-25T17:24:06Z</cp:lastPrinted>
  <dcterms:created xsi:type="dcterms:W3CDTF">2008-10-21T17:58:04Z</dcterms:created>
  <dcterms:modified xsi:type="dcterms:W3CDTF">2016-11-29T20:34:53Z</dcterms:modified>
</cp:coreProperties>
</file>