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<sst xmlns="http://schemas.openxmlformats.org/spreadsheetml/2006/main" count="375" uniqueCount="69">
  <si>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</si>
  <si>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</si>
  <si>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</si>
  <si>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</si>
  <si>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</si>
  <si>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</si>
  <si>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</si>
  <si>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</si>
  <si>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</si>
  <si>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</si>
  <si>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</si>
  <si>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</si>
  <si>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</si>
  <si>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</si>
  <si>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</si>
  <si>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</si>
  <si>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</si>
  <si>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</si>
  <si>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</si>
  <si>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</si>
  <si>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</si>
  <si>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</si>
  <si>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</si>
  <si>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</si>
  <si>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</si>
  <si>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</si>
  <si>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</si>
  <si>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</si>
  <si>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</si>
  <si>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</si>
  <si>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</si>
  <si>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</si>
  <si>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</si>
  <si>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</si>
  <si>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</si>
  <si>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</si>
  <si>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</si>
  <si>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</si>
  <si>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</si>
  <si>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</si>
  <si>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</si>
  <si>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</si>
  <si>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</si>
  <si>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</si>
  <si>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</si>
  <si>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</si>
  <si>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</si>
  <si>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</si>
  <si>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</si>
  <si>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</si>
  <si>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</si>
  <si>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</si>
  <si>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</si>
  <si>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</si>
  <si>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</si>
  <si>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</si>
  <si>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</si>
  <si>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</si>
  <si>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</si>
  <si>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</si>
  <si>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</si>
  <si>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</si>
  <si>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</si>
  <si>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</si>
  <si>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CPT/due</t>
  </si>
  <si>
    <t>R.M.N°348-2023-PRODUCE</t>
  </si>
  <si>
    <t>SM</t>
  </si>
  <si>
    <t xml:space="preserve">        Fecha  : 28/10/2023</t>
  </si>
  <si>
    <t>Callao,29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</si>
</sst>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D1" zoomScale="23" zoomScaleNormal="23" workbookViewId="0">
      <selection activeCell="K14" sqref="K14:K1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67</v>
      </c>
      <c r="AP8" s="58"/>
      <c r="AQ8" s="58"/>
    </row>
    <row r="9" spans="2:43" ht="27.75" x14ac:dyDescent="0.4">
      <c r="B9" s="4" t="s">
        <v>6</v>
      </c>
      <c r="C9" s="55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806.62</v>
      </c>
      <c r="G12" s="24">
        <v>0</v>
      </c>
      <c r="H12" s="24">
        <v>0</v>
      </c>
      <c r="I12" s="24">
        <v>1195.2349999999999</v>
      </c>
      <c r="J12" s="24">
        <v>0</v>
      </c>
      <c r="K12" s="24">
        <v>316.01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280.27499999999998</v>
      </c>
      <c r="R12" s="24">
        <v>0</v>
      </c>
      <c r="S12" s="24">
        <v>1712.55</v>
      </c>
      <c r="T12" s="24">
        <v>0</v>
      </c>
      <c r="U12" s="24">
        <v>1015.985</v>
      </c>
      <c r="V12" s="24">
        <v>99.16</v>
      </c>
      <c r="W12" s="24">
        <v>3689.6549999999988</v>
      </c>
      <c r="X12" s="24">
        <v>60.21</v>
      </c>
      <c r="Y12" s="24">
        <v>5511.87</v>
      </c>
      <c r="Z12" s="24">
        <v>781.89499999999998</v>
      </c>
      <c r="AA12" s="24">
        <v>1280.27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15001.849999999999</v>
      </c>
      <c r="AP12" s="24">
        <f>SUMIF($C$11:$AN$11,"I.Mad",C12:AN12)</f>
        <v>1747.885</v>
      </c>
      <c r="AQ12" s="24">
        <f>SUM(AO12:AP12)</f>
        <v>16749.734999999997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>
        <v>35</v>
      </c>
      <c r="G13" s="24" t="s">
        <v>33</v>
      </c>
      <c r="H13" s="24" t="s">
        <v>33</v>
      </c>
      <c r="I13" s="24">
        <v>14</v>
      </c>
      <c r="J13" s="24" t="s">
        <v>33</v>
      </c>
      <c r="K13" s="24">
        <v>5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3</v>
      </c>
      <c r="R13" s="24" t="s">
        <v>33</v>
      </c>
      <c r="S13" s="24">
        <v>13</v>
      </c>
      <c r="T13" s="24" t="s">
        <v>33</v>
      </c>
      <c r="U13" s="24">
        <v>10</v>
      </c>
      <c r="V13" s="24">
        <v>1</v>
      </c>
      <c r="W13" s="24">
        <v>46</v>
      </c>
      <c r="X13" s="24">
        <v>1</v>
      </c>
      <c r="Y13" s="24">
        <v>93</v>
      </c>
      <c r="Z13" s="24">
        <v>18</v>
      </c>
      <c r="AA13" s="24">
        <v>7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191</v>
      </c>
      <c r="AP13" s="24">
        <f>SUMIF($C$11:$AN$11,"I.Mad",C13:AN13)</f>
        <v>55</v>
      </c>
      <c r="AQ13" s="24">
        <f>SUM(AO13:AP13)</f>
        <v>246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>
        <v>4</v>
      </c>
      <c r="G14" s="24" t="s">
        <v>33</v>
      </c>
      <c r="H14" s="24" t="s">
        <v>33</v>
      </c>
      <c r="I14" s="24" t="s">
        <v>66</v>
      </c>
      <c r="J14" s="24" t="s">
        <v>33</v>
      </c>
      <c r="K14" s="24" t="s">
        <v>66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3</v>
      </c>
      <c r="R14" s="24" t="s">
        <v>33</v>
      </c>
      <c r="S14" s="24">
        <v>6</v>
      </c>
      <c r="T14" s="24" t="s">
        <v>33</v>
      </c>
      <c r="U14" s="24">
        <v>10</v>
      </c>
      <c r="V14" s="24">
        <v>1</v>
      </c>
      <c r="W14" s="24">
        <v>9</v>
      </c>
      <c r="X14" s="24" t="s">
        <v>66</v>
      </c>
      <c r="Y14" s="24">
        <v>8</v>
      </c>
      <c r="Z14" s="24">
        <v>3</v>
      </c>
      <c r="AA14" s="24">
        <v>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39</v>
      </c>
      <c r="AP14" s="24">
        <f>SUMIF($C$11:$AN$11,"I.Mad",C14:AN14)</f>
        <v>8</v>
      </c>
      <c r="AQ14" s="24">
        <f>SUM(AO14:AP14)</f>
        <v>47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>
        <v>98.526373900456903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36.849349052431698</v>
      </c>
      <c r="R15" s="24" t="s">
        <v>33</v>
      </c>
      <c r="S15" s="24">
        <v>13.017509676555401</v>
      </c>
      <c r="T15" s="24" t="s">
        <v>33</v>
      </c>
      <c r="U15" s="24">
        <v>28.910398356293499</v>
      </c>
      <c r="V15" s="24">
        <v>18.378361569775901</v>
      </c>
      <c r="W15" s="24">
        <v>28.3815285693844</v>
      </c>
      <c r="X15" s="24" t="s">
        <v>33</v>
      </c>
      <c r="Y15" s="24">
        <v>52.464515022495398</v>
      </c>
      <c r="Z15" s="24">
        <v>60.068538211165503</v>
      </c>
      <c r="AA15" s="24">
        <v>48.753971448642098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4">
        <v>8.5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12</v>
      </c>
      <c r="R16" s="24" t="s">
        <v>33</v>
      </c>
      <c r="S16" s="27">
        <v>13</v>
      </c>
      <c r="T16" s="24" t="s">
        <v>33</v>
      </c>
      <c r="U16" s="27">
        <v>12</v>
      </c>
      <c r="V16" s="27">
        <v>12</v>
      </c>
      <c r="W16" s="27">
        <v>12.5</v>
      </c>
      <c r="X16" s="24" t="s">
        <v>33</v>
      </c>
      <c r="Y16" s="27">
        <v>11.5</v>
      </c>
      <c r="Z16" s="24">
        <v>11.5</v>
      </c>
      <c r="AA16" s="24">
        <v>11.5</v>
      </c>
      <c r="AB16" s="24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 t="e">
        <f>+SUM(C24:C40,C18,#REF!)</f>
        <v>#REF!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806.62</v>
      </c>
      <c r="G41" s="33">
        <f t="shared" si="3"/>
        <v>0</v>
      </c>
      <c r="H41" s="33">
        <f t="shared" si="3"/>
        <v>0</v>
      </c>
      <c r="I41" s="33">
        <f t="shared" si="3"/>
        <v>1195.2349999999999</v>
      </c>
      <c r="J41" s="33">
        <f t="shared" si="3"/>
        <v>0</v>
      </c>
      <c r="K41" s="33">
        <f t="shared" si="3"/>
        <v>316.01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280.27499999999998</v>
      </c>
      <c r="R41" s="33">
        <f t="shared" si="3"/>
        <v>0</v>
      </c>
      <c r="S41" s="33">
        <f t="shared" si="3"/>
        <v>1712.55</v>
      </c>
      <c r="T41" s="33">
        <f t="shared" si="3"/>
        <v>0</v>
      </c>
      <c r="U41" s="33">
        <f t="shared" si="3"/>
        <v>1015.985</v>
      </c>
      <c r="V41" s="33">
        <f t="shared" si="3"/>
        <v>99.16</v>
      </c>
      <c r="W41" s="33">
        <f t="shared" si="3"/>
        <v>3689.6549999999988</v>
      </c>
      <c r="X41" s="33">
        <f t="shared" si="3"/>
        <v>60.21</v>
      </c>
      <c r="Y41" s="33">
        <f t="shared" si="3"/>
        <v>5511.87</v>
      </c>
      <c r="Z41" s="33">
        <f t="shared" si="3"/>
        <v>781.89499999999998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15001.849999999999</v>
      </c>
      <c r="AP41" s="33">
        <f>SUM(AP12,AP18,AP24:AP37)</f>
        <v>1747.885</v>
      </c>
      <c r="AQ41" s="33">
        <f t="shared" si="2"/>
        <v>16749.734999999997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64</v>
      </c>
      <c r="C46" s="3"/>
      <c r="G46" s="48"/>
      <c r="J46" s="44"/>
      <c r="M46" s="49"/>
      <c r="N46" s="52"/>
      <c r="Y46" s="50"/>
      <c r="Z46" s="50"/>
      <c r="AG46" s="53"/>
      <c r="AM46" s="54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2023-11-02T02:28:38Z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