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4000" windowHeight="973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27" i="1" l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<sst xmlns="http://schemas.openxmlformats.org/spreadsheetml/2006/main" count="402" uniqueCount="68">
  <si>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</si>
  <si>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</si>
  <si>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</si>
  <si>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</si>
  <si>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</si>
  <si>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</si>
  <si>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</si>
  <si>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</si>
  <si>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</si>
  <si>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</si>
  <si>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</si>
  <si>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</si>
  <si>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</si>
  <si>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</si>
  <si>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</si>
  <si>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</si>
  <si>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</si>
  <si>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</si>
  <si>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</si>
  <si>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</si>
  <si>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</si>
  <si>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</si>
  <si>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</si>
  <si>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</si>
  <si>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</si>
  <si>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</si>
  <si>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</si>
  <si>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</si>
  <si>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</si>
  <si>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</si>
  <si>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</si>
  <si>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</si>
  <si>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</si>
  <si>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</si>
  <si>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</si>
  <si>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</si>
  <si>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</si>
  <si>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</si>
  <si>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</si>
  <si>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</si>
  <si>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</si>
  <si>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</si>
  <si>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</si>
  <si>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</si>
  <si>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</si>
  <si>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</si>
  <si>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</si>
  <si>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</si>
  <si>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</si>
  <si>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</si>
  <si>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</si>
  <si>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</si>
  <si>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</si>
  <si>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</si>
  <si>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</si>
  <si>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</si>
  <si>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</si>
  <si>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</si>
  <si>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</si>
  <si>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</si>
  <si>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</si>
  <si>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</si>
  <si>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</si>
  <si>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</si>
  <si>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</si>
  <si>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Callao, 01 de agostodel 2022</t>
  </si>
  <si>
    <t xml:space="preserve">        Fecha  : 28/07/2022</t>
  </si>
  <si>
    <t>R.M.N°230-2022-PRODUCE, R.M.N°264-2022-PRODUCE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</si>
</sst>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</cellXfs>
  <cellStyles count="14">
    <cellStyle name="Estilo 1" xfId="1"/>
    <cellStyle name="Estilo 1 2" xfId="11"/>
    <cellStyle name="Euro" xfId="2"/>
    <cellStyle name="Euro 2" xfId="12"/>
    <cellStyle name="Excel Built-in Explanatory Text" xfId="8"/>
    <cellStyle name="Normal" xfId="0" builtinId="0"/>
    <cellStyle name="Normal 2" xfId="3"/>
    <cellStyle name="Normal 2 2" xfId="4"/>
    <cellStyle name="Normal 2 3" xfId="13"/>
    <cellStyle name="Normal 3" xfId="5"/>
    <cellStyle name="Normal 4" xfId="6"/>
    <cellStyle name="Normal 5" xfId="7"/>
    <cellStyle name="Normal 6" xfId="9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D1" zoomScale="23" zoomScaleNormal="23" workbookViewId="0">
      <selection activeCell="AK15" sqref="AK15:AK16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7" t="s">
        <v>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5">
      <c r="B5" s="68" t="s">
        <v>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5</v>
      </c>
      <c r="AN6" s="69"/>
      <c r="AO6" s="69"/>
      <c r="AP6" s="69"/>
      <c r="AQ6" s="69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66</v>
      </c>
      <c r="AP8" s="69"/>
      <c r="AQ8" s="69"/>
    </row>
    <row r="9" spans="2:48" ht="27.75" x14ac:dyDescent="0.4">
      <c r="B9" s="4" t="s">
        <v>7</v>
      </c>
      <c r="C9" s="17" t="s">
        <v>67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71" t="s">
        <v>9</v>
      </c>
      <c r="D10" s="71"/>
      <c r="E10" s="71" t="s">
        <v>10</v>
      </c>
      <c r="F10" s="71"/>
      <c r="G10" s="71" t="s">
        <v>11</v>
      </c>
      <c r="H10" s="71"/>
      <c r="I10" s="71" t="s">
        <v>12</v>
      </c>
      <c r="J10" s="71"/>
      <c r="K10" s="71" t="s">
        <v>13</v>
      </c>
      <c r="L10" s="71"/>
      <c r="M10" s="71" t="s">
        <v>14</v>
      </c>
      <c r="N10" s="71"/>
      <c r="O10" s="71" t="s">
        <v>15</v>
      </c>
      <c r="P10" s="71"/>
      <c r="Q10" s="71" t="s">
        <v>16</v>
      </c>
      <c r="R10" s="71"/>
      <c r="S10" s="71" t="s">
        <v>17</v>
      </c>
      <c r="T10" s="71"/>
      <c r="U10" s="71" t="s">
        <v>18</v>
      </c>
      <c r="V10" s="71"/>
      <c r="W10" s="71" t="s">
        <v>19</v>
      </c>
      <c r="X10" s="71"/>
      <c r="Y10" s="72" t="s">
        <v>20</v>
      </c>
      <c r="Z10" s="72"/>
      <c r="AA10" s="71" t="s">
        <v>21</v>
      </c>
      <c r="AB10" s="71"/>
      <c r="AC10" s="71" t="s">
        <v>22</v>
      </c>
      <c r="AD10" s="71"/>
      <c r="AE10" s="71" t="s">
        <v>23</v>
      </c>
      <c r="AF10" s="71"/>
      <c r="AG10" s="71" t="s">
        <v>24</v>
      </c>
      <c r="AH10" s="71"/>
      <c r="AI10" s="71" t="s">
        <v>25</v>
      </c>
      <c r="AJ10" s="71"/>
      <c r="AK10" s="71" t="s">
        <v>26</v>
      </c>
      <c r="AL10" s="71"/>
      <c r="AM10" s="71" t="s">
        <v>27</v>
      </c>
      <c r="AN10" s="71"/>
      <c r="AO10" s="73" t="s">
        <v>28</v>
      </c>
      <c r="AP10" s="73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109.045</v>
      </c>
      <c r="AL12" s="30">
        <v>0</v>
      </c>
      <c r="AM12" s="30">
        <v>49.16</v>
      </c>
      <c r="AN12" s="30">
        <v>7.1349999999999998</v>
      </c>
      <c r="AO12" s="30">
        <f>SUMIF($C$11:$AN$11,"Ind",C12:AN12)</f>
        <v>158.20499999999998</v>
      </c>
      <c r="AP12" s="30">
        <f>SUMIF($C$11:$AN$11,"I.Mad",C12:AN12)</f>
        <v>7.1349999999999998</v>
      </c>
      <c r="AQ12" s="30">
        <f>SUM(AO12:AP12)</f>
        <v>165.33999999999997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>
        <v>3</v>
      </c>
      <c r="AL13" s="30" t="s">
        <v>34</v>
      </c>
      <c r="AM13" s="30">
        <v>4</v>
      </c>
      <c r="AN13" s="30">
        <v>1</v>
      </c>
      <c r="AO13" s="30">
        <f>SUMIF($C$11:$AN$11,"Ind*",C13:AN13)</f>
        <v>7</v>
      </c>
      <c r="AP13" s="30">
        <f>SUMIF($C$11:$AN$11,"I.Mad",C13:AN13)</f>
        <v>1</v>
      </c>
      <c r="AQ13" s="30">
        <f>SUM(AO13:AP13)</f>
        <v>8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>
        <v>2</v>
      </c>
      <c r="AL14" s="30" t="s">
        <v>34</v>
      </c>
      <c r="AM14" s="30">
        <v>4</v>
      </c>
      <c r="AN14" s="30">
        <v>1</v>
      </c>
      <c r="AO14" s="30">
        <f>SUMIF($C$11:$AN$11,"Ind*",C14:AN14)</f>
        <v>6</v>
      </c>
      <c r="AP14" s="30">
        <f>SUMIF($C$11:$AN$11,"I.Mad",C14:AN14)</f>
        <v>1</v>
      </c>
      <c r="AQ14" s="30">
        <f>SUM(AO14:AP14)</f>
        <v>7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>
        <v>56.480021200609926</v>
      </c>
      <c r="AL15" s="30" t="s">
        <v>34</v>
      </c>
      <c r="AM15" s="30">
        <v>42.15866392023414</v>
      </c>
      <c r="AN15" s="30">
        <v>56.875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>
        <v>11</v>
      </c>
      <c r="AL16" s="36" t="s">
        <v>34</v>
      </c>
      <c r="AM16" s="36">
        <v>12</v>
      </c>
      <c r="AN16" s="36">
        <v>11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5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64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109.045</v>
      </c>
      <c r="AL41" s="42">
        <f t="shared" si="3"/>
        <v>0</v>
      </c>
      <c r="AM41" s="42">
        <f t="shared" si="3"/>
        <v>49.16</v>
      </c>
      <c r="AN41" s="42">
        <f t="shared" si="3"/>
        <v>7.1349999999999998</v>
      </c>
      <c r="AO41" s="42">
        <f>SUM(AO12,AO18,AO24:AO37)</f>
        <v>158.20499999999998</v>
      </c>
      <c r="AP41" s="42">
        <f>SUM(AP12,AP18,AP24:AP37)</f>
        <v>7.1349999999999998</v>
      </c>
      <c r="AQ41" s="42">
        <f t="shared" si="2"/>
        <v>165.33999999999997</v>
      </c>
    </row>
    <row r="42" spans="2:43" ht="50.25" customHeight="1" x14ac:dyDescent="0.55000000000000004">
      <c r="B42" s="29" t="s">
        <v>58</v>
      </c>
      <c r="C42" s="47"/>
      <c r="D42" s="47"/>
      <c r="E42" s="47"/>
      <c r="F42" s="36"/>
      <c r="G42" s="36"/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65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2022-04-13T19:07:22Z</cp:lastPrinted>
  <dcterms:created xsi:type="dcterms:W3CDTF">2008-10-21T17:58:04Z</dcterms:created>
  <dcterms:modified xsi:type="dcterms:W3CDTF">2022-08-07T04:20:24Z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