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8496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<sst xmlns="http://schemas.openxmlformats.org/spreadsheetml/2006/main" count="372" uniqueCount="69">
  <si>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</si>
  <si>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</si>
  <si>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</si>
  <si>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</si>
  <si>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</si>
  <si>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</si>
  <si>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</si>
  <si>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</si>
  <si>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</si>
  <si>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</si>
  <si>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</si>
  <si>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</si>
  <si>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</si>
  <si>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</si>
  <si>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</si>
  <si>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</si>
  <si>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</si>
  <si>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</si>
  <si>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</si>
  <si>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</si>
  <si>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</si>
  <si>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</si>
  <si>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</si>
  <si>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</si>
  <si>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</si>
  <si>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</si>
  <si>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</si>
  <si>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</si>
  <si>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</si>
  <si>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</si>
  <si>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</si>
  <si>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</si>
  <si>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</si>
  <si>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</si>
  <si>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</si>
  <si>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</si>
  <si>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</si>
  <si>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</si>
  <si>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</si>
  <si>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</si>
  <si>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</si>
  <si>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</si>
  <si>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</si>
  <si>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</si>
  <si>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</si>
  <si>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</si>
  <si>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</si>
  <si>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</si>
  <si>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</si>
  <si>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</si>
  <si>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</si>
  <si>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</si>
  <si>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</si>
  <si>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</si>
  <si>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</si>
  <si>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</si>
  <si>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</si>
  <si>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</si>
  <si>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</si>
  <si>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</si>
  <si>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</si>
  <si>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</si>
  <si>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</si>
  <si>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</si>
  <si>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SM</t>
  </si>
  <si>
    <t>BAGRE</t>
  </si>
  <si>
    <t>R.M.N°059-2024-PRODUCE, R.M.N°118-2024-PRODUCE</t>
  </si>
  <si>
    <t xml:space="preserve">        Fecha  : 28/05/2024</t>
  </si>
  <si>
    <t>Callao,29 de mayo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</si>
</sst>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F7" zoomScale="22" zoomScaleNormal="22" workbookViewId="0">
      <selection activeCell="AY17" sqref="AY1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4" t="s">
        <v>62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</row>
    <row r="5" spans="2:50" ht="45" customHeight="1" x14ac:dyDescent="0.65"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6" t="s">
        <v>4</v>
      </c>
      <c r="AN6" s="56"/>
      <c r="AO6" s="56"/>
      <c r="AP6" s="56"/>
      <c r="AQ6" s="56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7"/>
      <c r="AP7" s="57"/>
      <c r="AQ7" s="57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6" t="s">
        <v>67</v>
      </c>
      <c r="AP8" s="56"/>
      <c r="AQ8" s="56"/>
    </row>
    <row r="9" spans="2:50" ht="28.2" x14ac:dyDescent="0.5">
      <c r="B9" s="4" t="s">
        <v>6</v>
      </c>
      <c r="C9" s="10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59" t="s">
        <v>19</v>
      </c>
      <c r="Z10" s="59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60" t="s">
        <v>27</v>
      </c>
      <c r="AP10" s="60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2061.7199999999998</v>
      </c>
      <c r="F12" s="24">
        <v>0</v>
      </c>
      <c r="G12" s="24">
        <v>11535.24</v>
      </c>
      <c r="H12" s="24">
        <v>277.83499999999998</v>
      </c>
      <c r="I12" s="24">
        <v>14834.73</v>
      </c>
      <c r="J12" s="24">
        <v>1203.92</v>
      </c>
      <c r="K12" s="24">
        <v>881.21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556.08500000000004</v>
      </c>
      <c r="R12" s="24">
        <v>0</v>
      </c>
      <c r="S12" s="24">
        <v>656.23599999999999</v>
      </c>
      <c r="T12" s="24">
        <v>0</v>
      </c>
      <c r="U12" s="24">
        <v>92.808000000000007</v>
      </c>
      <c r="V12" s="24">
        <v>765.31500000000005</v>
      </c>
      <c r="W12" s="24">
        <v>0</v>
      </c>
      <c r="X12" s="24">
        <v>0</v>
      </c>
      <c r="Y12" s="24">
        <v>796.61500000000001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347.54500000000002</v>
      </c>
      <c r="AO12" s="24">
        <f>SUMIF($C$11:$AN$11,"Ind",C12:AN12)</f>
        <v>31414.644</v>
      </c>
      <c r="AP12" s="24">
        <f>SUMIF($C$11:$AN$11,"I.Mad",C12:AN12)</f>
        <v>2594.6150000000002</v>
      </c>
      <c r="AQ12" s="24">
        <f>SUM(AO12:AP12)</f>
        <v>34009.258999999998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>
        <v>10</v>
      </c>
      <c r="F13" s="24" t="s">
        <v>33</v>
      </c>
      <c r="G13" s="24">
        <v>45</v>
      </c>
      <c r="H13" s="24">
        <v>10</v>
      </c>
      <c r="I13" s="24">
        <v>76</v>
      </c>
      <c r="J13" s="24">
        <v>17</v>
      </c>
      <c r="K13" s="24">
        <v>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11</v>
      </c>
      <c r="R13" s="24" t="s">
        <v>33</v>
      </c>
      <c r="S13" s="24">
        <v>12</v>
      </c>
      <c r="T13" s="24" t="s">
        <v>33</v>
      </c>
      <c r="U13" s="24">
        <v>3</v>
      </c>
      <c r="V13" s="24">
        <v>10</v>
      </c>
      <c r="W13" s="24" t="s">
        <v>33</v>
      </c>
      <c r="X13" s="24" t="s">
        <v>33</v>
      </c>
      <c r="Y13" s="24">
        <v>8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>
        <v>5</v>
      </c>
      <c r="AO13" s="24">
        <f>SUMIF($C$11:$AN$11,"Ind*",C13:AN13)</f>
        <v>168</v>
      </c>
      <c r="AP13" s="24">
        <f>SUMIF($C$11:$AN$11,"I.Mad",C13:AN13)</f>
        <v>42</v>
      </c>
      <c r="AQ13" s="24">
        <f>SUM(AO13:AP13)</f>
        <v>210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>
        <v>4</v>
      </c>
      <c r="F14" s="24" t="s">
        <v>33</v>
      </c>
      <c r="G14" s="24">
        <v>10</v>
      </c>
      <c r="H14" s="24">
        <v>5</v>
      </c>
      <c r="I14" s="24">
        <v>12</v>
      </c>
      <c r="J14" s="24">
        <v>1</v>
      </c>
      <c r="K14" s="24" t="s">
        <v>64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7</v>
      </c>
      <c r="R14" s="24" t="s">
        <v>33</v>
      </c>
      <c r="S14" s="24">
        <v>7</v>
      </c>
      <c r="T14" s="24" t="s">
        <v>33</v>
      </c>
      <c r="U14" s="24">
        <v>2</v>
      </c>
      <c r="V14" s="24">
        <v>3</v>
      </c>
      <c r="W14" s="24" t="s">
        <v>33</v>
      </c>
      <c r="X14" s="24" t="s">
        <v>33</v>
      </c>
      <c r="Y14" s="24" t="s">
        <v>64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>
        <v>2</v>
      </c>
      <c r="AO14" s="24">
        <f>SUMIF($C$11:$AN$11,"Ind*",C14:AN14)</f>
        <v>42</v>
      </c>
      <c r="AP14" s="24">
        <f>SUMIF($C$11:$AN$11,"I.Mad",C14:AN14)</f>
        <v>11</v>
      </c>
      <c r="AQ14" s="24">
        <f>SUM(AO14:AP14)</f>
        <v>53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>
        <v>4.0461284826782604</v>
      </c>
      <c r="F15" s="24" t="s">
        <v>33</v>
      </c>
      <c r="G15" s="24">
        <v>27.3429098467752</v>
      </c>
      <c r="H15" s="24">
        <v>30.617464298293001</v>
      </c>
      <c r="I15" s="24">
        <v>36.399641967597645</v>
      </c>
      <c r="J15" s="24">
        <v>22.099447513812152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31.509435381591398</v>
      </c>
      <c r="R15" s="24" t="s">
        <v>33</v>
      </c>
      <c r="S15" s="24">
        <v>67.862351054682193</v>
      </c>
      <c r="T15" s="24" t="s">
        <v>33</v>
      </c>
      <c r="U15" s="24">
        <v>26.045383161405699</v>
      </c>
      <c r="V15" s="24">
        <v>29.826108485882401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>
        <v>80.206549357615799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>
        <v>13</v>
      </c>
      <c r="F16" s="27" t="s">
        <v>33</v>
      </c>
      <c r="G16" s="27">
        <v>12.5</v>
      </c>
      <c r="H16" s="27">
        <v>12</v>
      </c>
      <c r="I16" s="27">
        <v>12.5</v>
      </c>
      <c r="J16" s="27">
        <v>12.5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12.5</v>
      </c>
      <c r="R16" s="27" t="s">
        <v>33</v>
      </c>
      <c r="S16" s="27">
        <v>11.5</v>
      </c>
      <c r="T16" s="27" t="s">
        <v>33</v>
      </c>
      <c r="U16" s="27">
        <v>12</v>
      </c>
      <c r="V16" s="27">
        <v>12.5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7">
        <v>11.5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29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/>
      <c r="J30" s="27">
        <v>8.0869999999999997E-2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7"/>
      <c r="AA30" s="24"/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8.0869999999999997E-2</v>
      </c>
      <c r="AQ30" s="32">
        <f t="shared" si="2"/>
        <v>8.0869999999999997E-2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2061.7199999999998</v>
      </c>
      <c r="F41" s="32">
        <f t="shared" si="3"/>
        <v>0</v>
      </c>
      <c r="G41" s="32">
        <f t="shared" si="3"/>
        <v>11535.24</v>
      </c>
      <c r="H41" s="32">
        <f>+SUM(H24:H40,H18,H12)</f>
        <v>277.83499999999998</v>
      </c>
      <c r="I41" s="32">
        <f>+SUM(I24:I40,I18,I12)</f>
        <v>14834.73</v>
      </c>
      <c r="J41" s="32">
        <f t="shared" si="3"/>
        <v>1204.0008700000001</v>
      </c>
      <c r="K41" s="32">
        <f t="shared" si="3"/>
        <v>881.21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556.08500000000004</v>
      </c>
      <c r="R41" s="32">
        <f t="shared" si="3"/>
        <v>0</v>
      </c>
      <c r="S41" s="32">
        <f t="shared" si="3"/>
        <v>656.23599999999999</v>
      </c>
      <c r="T41" s="32">
        <f t="shared" si="3"/>
        <v>0</v>
      </c>
      <c r="U41" s="32">
        <f t="shared" si="3"/>
        <v>92.808000000000007</v>
      </c>
      <c r="V41" s="32">
        <f t="shared" si="3"/>
        <v>765.31500000000005</v>
      </c>
      <c r="W41" s="32">
        <f t="shared" si="3"/>
        <v>0</v>
      </c>
      <c r="X41" s="32">
        <f t="shared" si="3"/>
        <v>0</v>
      </c>
      <c r="Y41" s="32">
        <f t="shared" si="3"/>
        <v>796.61500000000001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347.54500000000002</v>
      </c>
      <c r="AO41" s="32">
        <f>SUM(AO12,AO18,AO24:AO37)</f>
        <v>31414.644</v>
      </c>
      <c r="AP41" s="32">
        <f>SUM(AP12,AP18,AP24:AP37)</f>
        <v>2594.69587</v>
      </c>
      <c r="AQ41" s="32">
        <f t="shared" si="2"/>
        <v>34009.339870000003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68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2024-05-31T16:32:39Z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