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8800" windowHeight="12024" tabRatio="540"/>
  </bookViews>
  <sheets>
    <sheet name="reporte" sheetId="1" r:id="rId1"/>
  </sheets>
  <definedNames>
    <definedName name="_xlnm.Print_Area" localSheetId="0">reporte!$A$1:$AQ$47</definedName>
  </definedNames>
  <calcPr calcId="162913"/>
  <fileRecoveryPr repairLoad="1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<sst xmlns="http://schemas.openxmlformats.org/spreadsheetml/2006/main" count="352" uniqueCount="69">
  <si>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</si>
  <si>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</si>
  <si>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</si>
  <si>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</si>
  <si>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</si>
  <si>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</si>
  <si>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</si>
  <si>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</si>
  <si>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</si>
  <si>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</si>
  <si>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</si>
  <si>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</si>
  <si>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</si>
  <si>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</si>
  <si>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</si>
  <si>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</si>
  <si>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</si>
  <si>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</si>
  <si>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</si>
  <si>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</si>
  <si>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</si>
  <si>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</si>
  <si>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</si>
  <si>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</si>
  <si>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</si>
  <si>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</si>
  <si>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</si>
  <si>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</si>
  <si>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</si>
  <si>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</si>
  <si>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</si>
  <si>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</si>
  <si>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</si>
  <si>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</si>
  <si>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</si>
  <si>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</si>
  <si>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</si>
  <si>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</si>
  <si>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</si>
  <si>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</si>
  <si>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</si>
  <si>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</si>
  <si>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</si>
  <si>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</si>
  <si>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</si>
  <si>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</si>
  <si>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</si>
  <si>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</si>
  <si>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</si>
  <si>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</si>
  <si>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</si>
  <si>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</si>
  <si>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</si>
  <si>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</si>
  <si>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</si>
  <si>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</si>
  <si>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</si>
  <si>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</si>
  <si>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</si>
  <si>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</si>
  <si>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</si>
  <si>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</si>
  <si>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</si>
  <si>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>R.M.N°008-2024-PRODUCE, R.M.N°059-2024-PRODUCE</t>
  </si>
  <si>
    <t xml:space="preserve">           Atención: Sr. Sergio Gonzalez Guerrero</t>
  </si>
  <si>
    <t>SM</t>
  </si>
  <si>
    <t xml:space="preserve">CIFRAS PRELIMINARES \ PARA USO CIENTÍFICO  </t>
  </si>
  <si>
    <t>Callao,29 de abril del 2024</t>
  </si>
  <si>
    <t xml:space="preserve">        Fecha  : 28/04/2024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</si>
</sst>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R1" zoomScale="22" zoomScaleNormal="22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5" t="s">
        <v>64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50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68</v>
      </c>
      <c r="AP8" s="57"/>
      <c r="AQ8" s="57"/>
    </row>
    <row r="9" spans="2:50" ht="28.2" x14ac:dyDescent="0.5">
      <c r="B9" s="4" t="s">
        <v>6</v>
      </c>
      <c r="C9" s="10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2650</v>
      </c>
      <c r="G12" s="24">
        <v>5457.4849999999997</v>
      </c>
      <c r="H12" s="24">
        <v>5311.76</v>
      </c>
      <c r="I12" s="24">
        <v>7171.7049999999999</v>
      </c>
      <c r="J12" s="24">
        <v>2568.41</v>
      </c>
      <c r="K12" s="24">
        <v>542.23500000000001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829.255</v>
      </c>
      <c r="R12" s="24">
        <v>0</v>
      </c>
      <c r="S12" s="24">
        <v>2066.06</v>
      </c>
      <c r="T12" s="24">
        <v>203.59</v>
      </c>
      <c r="U12" s="24">
        <v>407.02499999999998</v>
      </c>
      <c r="V12" s="24">
        <v>1095.8800000000001</v>
      </c>
      <c r="W12" s="24">
        <v>1922.865</v>
      </c>
      <c r="X12" s="24">
        <v>157.57499999999999</v>
      </c>
      <c r="Y12" s="24">
        <v>4902.5749999999998</v>
      </c>
      <c r="Z12" s="24">
        <v>442.65</v>
      </c>
      <c r="AA12" s="24">
        <v>4543.08</v>
      </c>
      <c r="AB12" s="24">
        <v>0</v>
      </c>
      <c r="AC12" s="24">
        <v>2705.4250000000002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30547.710000000003</v>
      </c>
      <c r="AP12" s="24">
        <f>SUMIF($C$11:$AN$11,"I.Mad",C12:AN12)</f>
        <v>12429.865</v>
      </c>
      <c r="AQ12" s="24">
        <f>SUM(AO12:AP12)</f>
        <v>42977.575000000004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>
        <v>53</v>
      </c>
      <c r="G13" s="24">
        <v>42</v>
      </c>
      <c r="H13" s="24">
        <v>111</v>
      </c>
      <c r="I13" s="24">
        <v>50</v>
      </c>
      <c r="J13" s="24">
        <v>87</v>
      </c>
      <c r="K13" s="24">
        <v>2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8</v>
      </c>
      <c r="R13" s="24" t="s">
        <v>33</v>
      </c>
      <c r="S13" s="24">
        <v>24</v>
      </c>
      <c r="T13" s="24">
        <v>3</v>
      </c>
      <c r="U13" s="24">
        <v>8</v>
      </c>
      <c r="V13" s="24">
        <v>19</v>
      </c>
      <c r="W13" s="24">
        <v>20</v>
      </c>
      <c r="X13" s="24">
        <v>2</v>
      </c>
      <c r="Y13" s="24">
        <v>38</v>
      </c>
      <c r="Z13" s="24">
        <v>5</v>
      </c>
      <c r="AA13" s="24">
        <v>14</v>
      </c>
      <c r="AB13" s="24" t="s">
        <v>33</v>
      </c>
      <c r="AC13" s="24">
        <v>11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217</v>
      </c>
      <c r="AP13" s="24">
        <f>SUMIF($C$11:$AN$11,"I.Mad",C13:AN13)</f>
        <v>280</v>
      </c>
      <c r="AQ13" s="24">
        <f>SUM(AO13:AP13)</f>
        <v>497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>
        <v>9</v>
      </c>
      <c r="G14" s="24">
        <v>2</v>
      </c>
      <c r="H14" s="24">
        <v>6</v>
      </c>
      <c r="I14" s="24">
        <v>2</v>
      </c>
      <c r="J14" s="24">
        <v>2</v>
      </c>
      <c r="K14" s="24" t="s">
        <v>65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8</v>
      </c>
      <c r="R14" s="24" t="s">
        <v>33</v>
      </c>
      <c r="S14" s="24">
        <v>8</v>
      </c>
      <c r="T14" s="24" t="s">
        <v>65</v>
      </c>
      <c r="U14" s="24">
        <v>1</v>
      </c>
      <c r="V14" s="24">
        <v>5</v>
      </c>
      <c r="W14" s="24">
        <v>6</v>
      </c>
      <c r="X14" s="24">
        <v>2</v>
      </c>
      <c r="Y14" s="24">
        <v>8</v>
      </c>
      <c r="Z14" s="24">
        <v>2</v>
      </c>
      <c r="AA14" s="24">
        <v>5</v>
      </c>
      <c r="AB14" s="24" t="s">
        <v>33</v>
      </c>
      <c r="AC14" s="24">
        <v>6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46</v>
      </c>
      <c r="AP14" s="24">
        <f>SUMIF($C$11:$AN$11,"I.Mad",C14:AN14)</f>
        <v>26</v>
      </c>
      <c r="AQ14" s="24">
        <f>SUM(AO14:AP14)</f>
        <v>72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>
        <v>2.5805403417047401</v>
      </c>
      <c r="G15" s="24">
        <v>37.893884326299201</v>
      </c>
      <c r="H15" s="24">
        <v>59.507253868835399</v>
      </c>
      <c r="I15" s="24">
        <v>50.148614204856599</v>
      </c>
      <c r="J15" s="24">
        <v>77.974134631833707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41.401400573797801</v>
      </c>
      <c r="R15" s="24" t="s">
        <v>33</v>
      </c>
      <c r="S15" s="24">
        <v>42.563660786060403</v>
      </c>
      <c r="T15" s="24" t="s">
        <v>33</v>
      </c>
      <c r="U15" s="24">
        <v>24.226804123712199</v>
      </c>
      <c r="V15" s="24">
        <v>44.203163008376897</v>
      </c>
      <c r="W15" s="24">
        <v>71.177975639504695</v>
      </c>
      <c r="X15" s="24">
        <v>42.791722146559898</v>
      </c>
      <c r="Y15" s="24">
        <v>66.618681108438693</v>
      </c>
      <c r="Z15" s="24">
        <v>41.147456358275697</v>
      </c>
      <c r="AA15" s="24">
        <v>21.748859870087301</v>
      </c>
      <c r="AB15" s="24" t="s">
        <v>33</v>
      </c>
      <c r="AC15" s="24">
        <v>32.961644864691998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 t="s">
        <v>33</v>
      </c>
      <c r="F16" s="27">
        <v>12.5</v>
      </c>
      <c r="G16" s="27">
        <v>12</v>
      </c>
      <c r="H16" s="27">
        <v>11.5</v>
      </c>
      <c r="I16" s="27">
        <v>12</v>
      </c>
      <c r="J16" s="27">
        <v>10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12</v>
      </c>
      <c r="R16" s="27" t="s">
        <v>33</v>
      </c>
      <c r="S16" s="27">
        <v>12</v>
      </c>
      <c r="T16" s="27" t="s">
        <v>33</v>
      </c>
      <c r="U16" s="27">
        <v>12</v>
      </c>
      <c r="V16" s="27">
        <v>11.5</v>
      </c>
      <c r="W16" s="27">
        <v>11.5</v>
      </c>
      <c r="X16" s="27">
        <v>11.5</v>
      </c>
      <c r="Y16" s="27">
        <v>11.5</v>
      </c>
      <c r="Z16" s="27">
        <v>12</v>
      </c>
      <c r="AA16" s="27">
        <v>12.5</v>
      </c>
      <c r="AB16" s="27" t="s">
        <v>33</v>
      </c>
      <c r="AC16" s="27">
        <v>12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29"/>
      <c r="G17" s="29"/>
      <c r="H17" s="29"/>
      <c r="I17" s="29"/>
      <c r="J17" s="29"/>
      <c r="K17" s="29"/>
      <c r="L17" s="11"/>
      <c r="M17" s="11"/>
      <c r="N17" s="11"/>
      <c r="O17" s="11"/>
      <c r="P17" s="11"/>
      <c r="Q17" s="11"/>
      <c r="R17" s="11"/>
      <c r="S17" s="29"/>
      <c r="T17" s="29"/>
      <c r="U17" s="29"/>
      <c r="V17" s="29"/>
      <c r="W17" s="29"/>
      <c r="X17" s="29"/>
      <c r="Y17" s="29"/>
      <c r="Z17" s="29"/>
      <c r="AA17" s="29"/>
      <c r="AB17" s="11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7"/>
      <c r="AA30" s="27">
        <v>0.38112000000000001</v>
      </c>
      <c r="AB30" s="35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0.38112000000000001</v>
      </c>
      <c r="AP30" s="24">
        <f t="shared" si="1"/>
        <v>0</v>
      </c>
      <c r="AQ30" s="32">
        <f t="shared" si="2"/>
        <v>0.38112000000000001</v>
      </c>
    </row>
    <row r="31" spans="1:43" ht="50.25" customHeight="1" x14ac:dyDescent="0.7">
      <c r="A31" s="1">
        <v>0.2</v>
      </c>
      <c r="B31" s="25" t="s">
        <v>61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2650</v>
      </c>
      <c r="G41" s="32">
        <f t="shared" si="3"/>
        <v>5457.4849999999997</v>
      </c>
      <c r="H41" s="32">
        <f>+SUM(H24:H40,H18,H12)</f>
        <v>5311.76</v>
      </c>
      <c r="I41" s="32">
        <f>+SUM(I24:I40,I18,I12)</f>
        <v>7171.7049999999999</v>
      </c>
      <c r="J41" s="32">
        <f t="shared" si="3"/>
        <v>2568.41</v>
      </c>
      <c r="K41" s="32">
        <f t="shared" si="3"/>
        <v>542.23500000000001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829.255</v>
      </c>
      <c r="R41" s="32">
        <f t="shared" si="3"/>
        <v>0</v>
      </c>
      <c r="S41" s="32">
        <f t="shared" si="3"/>
        <v>2066.06</v>
      </c>
      <c r="T41" s="32">
        <f t="shared" si="3"/>
        <v>203.59</v>
      </c>
      <c r="U41" s="32">
        <f t="shared" si="3"/>
        <v>407.02499999999998</v>
      </c>
      <c r="V41" s="32">
        <f t="shared" si="3"/>
        <v>1095.8800000000001</v>
      </c>
      <c r="W41" s="32">
        <f t="shared" si="3"/>
        <v>1922.865</v>
      </c>
      <c r="X41" s="32">
        <f t="shared" si="3"/>
        <v>157.57499999999999</v>
      </c>
      <c r="Y41" s="32">
        <f t="shared" si="3"/>
        <v>4902.5749999999998</v>
      </c>
      <c r="Z41" s="32">
        <f t="shared" si="3"/>
        <v>442.65</v>
      </c>
      <c r="AA41" s="32">
        <f>+SUM(AA24:AA40,AA18,C12)</f>
        <v>0.38112000000000001</v>
      </c>
      <c r="AB41" s="32">
        <f t="shared" si="3"/>
        <v>0</v>
      </c>
      <c r="AC41" s="32">
        <f t="shared" si="3"/>
        <v>2705.4250000000002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30548.091120000001</v>
      </c>
      <c r="AP41" s="32">
        <f>SUM(AP12,AP18,AP24:AP37)</f>
        <v>12429.865</v>
      </c>
      <c r="AQ41" s="32">
        <f t="shared" si="2"/>
        <v>42977.956120000003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58</v>
      </c>
      <c r="C44" s="4" t="s">
        <v>59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60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62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2024-04-30T19:10:53Z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