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6" i="1" l="1"/>
  <c r="AQ25" i="1"/>
  <c r="AQ14" i="1"/>
  <c r="AQ13" i="1"/>
  <c r="AP41" i="1"/>
  <c r="AQ12" i="1"/>
  <c r="AO41" i="1"/>
  <c r="AQ41" i="1" l="1"/>
</calcChain>
</file>

<file path=xl/sharedStrings.xml><?xml version="1.0" encoding="utf-8"?>
<sst xmlns="http://schemas.openxmlformats.org/spreadsheetml/2006/main" count="363" uniqueCount="70">
  <si>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</si>
  <si>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</si>
  <si>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</si>
  <si>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</si>
  <si>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</si>
  <si>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</si>
  <si>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</si>
  <si>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</si>
  <si>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</si>
  <si>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</si>
  <si>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</si>
  <si>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</si>
  <si>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</si>
  <si>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</si>
  <si>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</si>
  <si>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</si>
  <si>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</si>
  <si>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</si>
  <si>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</si>
  <si>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</si>
  <si>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</si>
  <si>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</si>
  <si>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</si>
  <si>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</si>
  <si>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</si>
  <si>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</si>
  <si>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</si>
  <si>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</si>
  <si>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</si>
  <si>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</si>
  <si>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</si>
  <si>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</si>
  <si>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</si>
  <si>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</si>
  <si>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</si>
  <si>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</si>
  <si>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</si>
  <si>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</si>
  <si>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</si>
  <si>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</si>
  <si>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</si>
  <si>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</si>
  <si>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</si>
  <si>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</si>
  <si>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</si>
  <si>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</si>
  <si>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</si>
  <si>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</si>
  <si>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</si>
  <si>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</si>
  <si>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</si>
  <si>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</si>
  <si>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</si>
  <si>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</si>
  <si>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</si>
  <si>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</si>
  <si>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</si>
  <si>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</si>
  <si>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</si>
  <si>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</si>
  <si>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</si>
  <si>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</si>
  <si>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</si>
  <si>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</si>
  <si>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</si>
  <si>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</si>
  <si>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28/04/2021</t>
  </si>
  <si>
    <t>Callao, 29 de abril del 2021</t>
  </si>
  <si>
    <t>10.5-12.5</t>
  </si>
  <si>
    <t xml:space="preserve">           Atención: Sr. José Luis Chicoma Lúcar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</si>
</sst>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DEEBF7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C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DAE3F3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EDEDED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FE699"/>
      <rgbColor rgb="FFB4C7E7"/>
      <rgbColor rgb="FFFBE5D6"/>
      <rgbColor rgb="FFDBDBDB"/>
      <rgbColor rgb="FFF8CBAD"/>
      <rgbColor rgb="FF3366FF"/>
      <rgbColor rgb="FF33CCCC"/>
      <rgbColor rgb="FF99CC00"/>
      <rgbColor rgb="FFFFCC00"/>
      <rgbColor rgb="FFFF9900"/>
      <rgbColor rgb="FFFF6600"/>
      <rgbColor rgb="FF44546A"/>
      <rgbColor rgb="FFC5E0B4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55"/>
  <sheetViews>
    <sheetView tabSelected="1" topLeftCell="P1" zoomScale="23" zoomScaleNormal="23" workbookViewId="0">
      <selection activeCell="Y12" sqref="Y12:Z1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39.28515625" style="1" bestFit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6</v>
      </c>
      <c r="C9" s="17" t="s">
        <v>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8" t="s">
        <v>9</v>
      </c>
      <c r="D10" s="78"/>
      <c r="E10" s="78" t="s">
        <v>10</v>
      </c>
      <c r="F10" s="78"/>
      <c r="G10" s="78" t="s">
        <v>11</v>
      </c>
      <c r="H10" s="78"/>
      <c r="I10" s="78" t="s">
        <v>12</v>
      </c>
      <c r="J10" s="78"/>
      <c r="K10" s="78" t="s">
        <v>13</v>
      </c>
      <c r="L10" s="78"/>
      <c r="M10" s="78" t="s">
        <v>14</v>
      </c>
      <c r="N10" s="78"/>
      <c r="O10" s="78" t="s">
        <v>15</v>
      </c>
      <c r="P10" s="78"/>
      <c r="Q10" s="78" t="s">
        <v>16</v>
      </c>
      <c r="R10" s="78"/>
      <c r="S10" s="78" t="s">
        <v>17</v>
      </c>
      <c r="T10" s="78"/>
      <c r="U10" s="78" t="s">
        <v>18</v>
      </c>
      <c r="V10" s="78"/>
      <c r="W10" s="78" t="s">
        <v>19</v>
      </c>
      <c r="X10" s="78"/>
      <c r="Y10" s="78" t="s">
        <v>20</v>
      </c>
      <c r="Z10" s="78"/>
      <c r="AA10" s="78" t="s">
        <v>21</v>
      </c>
      <c r="AB10" s="78"/>
      <c r="AC10" s="78" t="s">
        <v>22</v>
      </c>
      <c r="AD10" s="78"/>
      <c r="AE10" s="78" t="s">
        <v>23</v>
      </c>
      <c r="AF10" s="78"/>
      <c r="AG10" s="78" t="s">
        <v>24</v>
      </c>
      <c r="AH10" s="78"/>
      <c r="AI10" s="78" t="s">
        <v>25</v>
      </c>
      <c r="AJ10" s="78"/>
      <c r="AK10" s="78" t="s">
        <v>26</v>
      </c>
      <c r="AL10" s="78"/>
      <c r="AM10" s="78" t="s">
        <v>27</v>
      </c>
      <c r="AN10" s="78"/>
      <c r="AO10" s="79" t="s">
        <v>28</v>
      </c>
      <c r="AP10" s="79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30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1332</v>
      </c>
      <c r="G12" s="34">
        <v>7117.1300000000019</v>
      </c>
      <c r="H12" s="34">
        <v>4192.0949999999993</v>
      </c>
      <c r="I12" s="34">
        <v>12474.88</v>
      </c>
      <c r="J12" s="34">
        <v>7159.23</v>
      </c>
      <c r="K12" s="34">
        <v>183.85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306.17500000000001</v>
      </c>
      <c r="T12" s="34">
        <v>0</v>
      </c>
      <c r="U12" s="34">
        <v>125</v>
      </c>
      <c r="V12" s="34">
        <v>560</v>
      </c>
      <c r="W12" s="34">
        <v>2023</v>
      </c>
      <c r="X12" s="34">
        <v>0</v>
      </c>
      <c r="Y12" s="72">
        <v>7889.66</v>
      </c>
      <c r="Z12" s="72">
        <v>594.375</v>
      </c>
      <c r="AA12" s="34">
        <v>2016.4611321255632</v>
      </c>
      <c r="AB12" s="34">
        <v>0</v>
      </c>
      <c r="AC12" s="34">
        <v>4887.9477427331985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821.79</v>
      </c>
      <c r="AN12" s="34">
        <v>122.30500000000001</v>
      </c>
      <c r="AO12" s="34">
        <f>SUMIF($C$11:$AN$11,"Ind",C12:AN12)</f>
        <v>37845.893874858761</v>
      </c>
      <c r="AP12" s="34">
        <f>SUMIF($C$11:$AN$11,"I.Mad",C12:AN12)</f>
        <v>13960.004999999999</v>
      </c>
      <c r="AQ12" s="34">
        <f>SUM(AO12:AP12)</f>
        <v>51805.898874858758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>
        <v>35</v>
      </c>
      <c r="G13" s="34">
        <v>40</v>
      </c>
      <c r="H13" s="34">
        <v>62</v>
      </c>
      <c r="I13" s="34">
        <v>48</v>
      </c>
      <c r="J13" s="34">
        <v>106</v>
      </c>
      <c r="K13" s="34">
        <v>1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>
        <v>1</v>
      </c>
      <c r="T13" s="34" t="s">
        <v>34</v>
      </c>
      <c r="U13" s="34">
        <v>1</v>
      </c>
      <c r="V13" s="34">
        <v>7</v>
      </c>
      <c r="W13" s="34">
        <v>6</v>
      </c>
      <c r="X13" s="34" t="s">
        <v>34</v>
      </c>
      <c r="Y13" s="72">
        <v>37</v>
      </c>
      <c r="Z13" s="72">
        <v>6</v>
      </c>
      <c r="AA13" s="34">
        <v>8</v>
      </c>
      <c r="AB13" s="34" t="s">
        <v>34</v>
      </c>
      <c r="AC13" s="34">
        <v>11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>
        <v>6</v>
      </c>
      <c r="AN13" s="34">
        <v>2</v>
      </c>
      <c r="AO13" s="34">
        <f>SUMIF($C$11:$AN$11,"Ind*",C13:AN13)</f>
        <v>159</v>
      </c>
      <c r="AP13" s="34">
        <f>SUMIF($C$11:$AN$11,"I.Mad",C13:AN13)</f>
        <v>218</v>
      </c>
      <c r="AQ13" s="34">
        <f>SUM(AO13:AP13)</f>
        <v>377</v>
      </c>
      <c r="AS13" s="35"/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>
        <v>5</v>
      </c>
      <c r="G14" s="34">
        <v>4</v>
      </c>
      <c r="H14" s="34">
        <v>11</v>
      </c>
      <c r="I14" s="34">
        <v>8</v>
      </c>
      <c r="J14" s="34">
        <v>32</v>
      </c>
      <c r="K14" s="34" t="s">
        <v>65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>
        <v>1</v>
      </c>
      <c r="T14" s="34" t="s">
        <v>34</v>
      </c>
      <c r="U14" s="34">
        <v>1</v>
      </c>
      <c r="V14" s="34">
        <v>5</v>
      </c>
      <c r="W14" s="34">
        <v>4</v>
      </c>
      <c r="X14" s="34" t="s">
        <v>34</v>
      </c>
      <c r="Y14" s="72">
        <v>2</v>
      </c>
      <c r="Z14" s="72" t="s">
        <v>65</v>
      </c>
      <c r="AA14" s="34">
        <v>4</v>
      </c>
      <c r="AB14" s="34" t="s">
        <v>34</v>
      </c>
      <c r="AC14" s="34">
        <v>6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>
        <v>4</v>
      </c>
      <c r="AN14" s="34" t="s">
        <v>65</v>
      </c>
      <c r="AO14" s="34">
        <f>SUMIF($C$11:$AN$11,"Ind*",C14:AN14)</f>
        <v>34</v>
      </c>
      <c r="AP14" s="34">
        <f>SUMIF($C$11:$AN$11,"I.Mad",C14:AN14)</f>
        <v>53</v>
      </c>
      <c r="AQ14" s="34">
        <f>SUM(AO14:AP14)</f>
        <v>87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>
        <v>0</v>
      </c>
      <c r="G15" s="34">
        <v>14.815250371773393</v>
      </c>
      <c r="H15" s="34">
        <v>29.21879262805988</v>
      </c>
      <c r="I15" s="34">
        <v>30.525698738933244</v>
      </c>
      <c r="J15" s="34">
        <v>30.93323821327407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>
        <v>0</v>
      </c>
      <c r="T15" s="34" t="s">
        <v>34</v>
      </c>
      <c r="U15" s="34">
        <v>95.62841530054645</v>
      </c>
      <c r="V15" s="34">
        <v>89.014407235082288</v>
      </c>
      <c r="W15" s="34">
        <v>23.992148803701205</v>
      </c>
      <c r="X15" s="34" t="s">
        <v>34</v>
      </c>
      <c r="Y15" s="34">
        <v>35.265765973304283</v>
      </c>
      <c r="Z15" s="34" t="s">
        <v>34</v>
      </c>
      <c r="AA15" s="34">
        <v>45.818469001743253</v>
      </c>
      <c r="AB15" s="34" t="s">
        <v>34</v>
      </c>
      <c r="AC15" s="34">
        <v>15.297679892888402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>
        <v>53.713499396551192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>
        <v>15.5</v>
      </c>
      <c r="G16" s="40">
        <v>12</v>
      </c>
      <c r="H16" s="40">
        <v>12</v>
      </c>
      <c r="I16" s="40">
        <v>11.5</v>
      </c>
      <c r="J16" s="40">
        <v>12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>
        <v>15</v>
      </c>
      <c r="T16" s="40" t="s">
        <v>34</v>
      </c>
      <c r="U16" s="40">
        <v>10.5</v>
      </c>
      <c r="V16" s="40">
        <v>10.5</v>
      </c>
      <c r="W16" s="40">
        <v>12.5</v>
      </c>
      <c r="X16" s="40" t="s">
        <v>34</v>
      </c>
      <c r="Y16" s="40">
        <v>12</v>
      </c>
      <c r="Z16" s="40" t="s">
        <v>34</v>
      </c>
      <c r="AA16" s="40">
        <v>11.5</v>
      </c>
      <c r="AB16" s="40" t="s">
        <v>34</v>
      </c>
      <c r="AC16" s="40">
        <v>12.5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68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4"/>
      <c r="W17" s="43"/>
      <c r="X17" s="43"/>
      <c r="Y17" s="43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9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0" t="s">
        <v>43</v>
      </c>
      <c r="C25" s="47"/>
      <c r="D25" s="51"/>
      <c r="E25" s="47"/>
      <c r="F25" s="52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>
        <v>1.2647511459194638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1.2647511459194638</v>
      </c>
      <c r="AP25" s="34">
        <f t="shared" si="1"/>
        <v>0</v>
      </c>
      <c r="AQ25" s="47">
        <f t="shared" si="2"/>
        <v>1.2647511459194638</v>
      </c>
      <c r="AT25" s="38"/>
      <c r="AU25" s="38"/>
      <c r="AV25" s="38"/>
    </row>
    <row r="26" spans="2:48" ht="50.25" customHeight="1" x14ac:dyDescent="0.55000000000000004">
      <c r="B26" s="50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0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0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0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5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0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1332</v>
      </c>
      <c r="G41" s="47">
        <f t="shared" si="3"/>
        <v>7117.1300000000019</v>
      </c>
      <c r="H41" s="47">
        <f t="shared" si="3"/>
        <v>4192.0949999999993</v>
      </c>
      <c r="I41" s="47">
        <f t="shared" si="3"/>
        <v>12474.88</v>
      </c>
      <c r="J41" s="47">
        <f t="shared" si="3"/>
        <v>7159.23</v>
      </c>
      <c r="K41" s="47">
        <f t="shared" si="3"/>
        <v>183.85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306.17500000000001</v>
      </c>
      <c r="T41" s="47">
        <f t="shared" si="3"/>
        <v>0</v>
      </c>
      <c r="U41" s="47">
        <f t="shared" si="3"/>
        <v>125</v>
      </c>
      <c r="V41" s="47">
        <f t="shared" si="3"/>
        <v>560</v>
      </c>
      <c r="W41" s="47">
        <f t="shared" si="3"/>
        <v>2023</v>
      </c>
      <c r="X41" s="47">
        <f t="shared" si="3"/>
        <v>0</v>
      </c>
      <c r="Y41" s="47">
        <f t="shared" si="3"/>
        <v>7889.66</v>
      </c>
      <c r="Z41" s="47">
        <f t="shared" si="3"/>
        <v>594.375</v>
      </c>
      <c r="AA41" s="47">
        <f t="shared" si="3"/>
        <v>2017.7258832714826</v>
      </c>
      <c r="AB41" s="47">
        <f t="shared" si="3"/>
        <v>0</v>
      </c>
      <c r="AC41" s="47">
        <f t="shared" si="3"/>
        <v>4887.9477427331985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821.79</v>
      </c>
      <c r="AN41" s="47">
        <f t="shared" si="3"/>
        <v>122.30500000000001</v>
      </c>
      <c r="AO41" s="47">
        <f>SUM(AO12,AO18,AO24:AO37)</f>
        <v>37847.158626004682</v>
      </c>
      <c r="AP41" s="47">
        <f>SUM(AP12,AP18,AP24:AP37)</f>
        <v>13960.004999999999</v>
      </c>
      <c r="AQ41" s="47">
        <f t="shared" si="2"/>
        <v>51807.16362600468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>
        <v>16.7</v>
      </c>
      <c r="H42" s="40"/>
      <c r="I42" s="40"/>
      <c r="J42" s="54"/>
      <c r="K42" s="54"/>
      <c r="L42" s="54"/>
      <c r="M42" s="54"/>
      <c r="N42" s="54"/>
      <c r="O42" s="54"/>
      <c r="P42" s="55"/>
      <c r="Q42" s="54"/>
      <c r="R42" s="54"/>
      <c r="S42" s="54"/>
      <c r="T42" s="54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16.2</v>
      </c>
      <c r="AN42" s="56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9"/>
      <c r="G44" s="19"/>
      <c r="H44" s="19"/>
      <c r="I44" s="19"/>
      <c r="J44" s="60"/>
      <c r="K44" s="19"/>
      <c r="L44" s="19"/>
      <c r="M44" s="61"/>
      <c r="N44" s="62"/>
      <c r="O44" s="62"/>
      <c r="P44" s="19"/>
      <c r="R44" s="19"/>
      <c r="S44" s="63"/>
      <c r="T44" s="19"/>
      <c r="U44" s="63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4"/>
      <c r="G45" s="4"/>
      <c r="H45" s="19"/>
      <c r="I45" s="62"/>
      <c r="J45" s="62"/>
      <c r="K45" s="62"/>
      <c r="L45" s="62"/>
      <c r="M45" s="65"/>
      <c r="N45" s="65"/>
      <c r="O45" s="62"/>
      <c r="P45" s="19"/>
      <c r="R45" s="19"/>
      <c r="S45" s="63"/>
      <c r="T45" s="19"/>
      <c r="U45" s="63"/>
      <c r="V45" s="19"/>
      <c r="W45" s="19"/>
      <c r="X45" s="19"/>
      <c r="Y45" s="66"/>
      <c r="Z45" s="6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7" t="s">
        <v>64</v>
      </c>
      <c r="C46" s="3"/>
      <c r="I46" s="62"/>
      <c r="J46" s="62"/>
      <c r="K46" s="62"/>
      <c r="L46" s="62"/>
      <c r="M46" s="68"/>
      <c r="N46" s="69"/>
      <c r="T46" s="16"/>
      <c r="U46" s="16"/>
      <c r="V46" s="16"/>
      <c r="W46" s="16"/>
      <c r="X46" s="16"/>
      <c r="Y46" s="66"/>
      <c r="Z46" s="66"/>
      <c r="AA46" s="16"/>
      <c r="AB46" s="16"/>
      <c r="AC46" s="16"/>
      <c r="AD46" s="16"/>
      <c r="AE46" s="16"/>
      <c r="AF46" s="16"/>
      <c r="AG46" s="70"/>
      <c r="AH46" s="16"/>
      <c r="AI46" s="16"/>
      <c r="AJ46" s="16"/>
      <c r="AK46" s="16"/>
      <c r="AL46" s="16"/>
      <c r="AM46" s="71" t="s">
        <v>67</v>
      </c>
      <c r="AN46" s="19"/>
    </row>
    <row r="50" spans="23:25" x14ac:dyDescent="0.35">
      <c r="W50" s="36"/>
      <c r="X50" s="36"/>
      <c r="Y50" s="36"/>
    </row>
    <row r="51" spans="23:25" x14ac:dyDescent="0.35">
      <c r="W51" s="36"/>
      <c r="X51" s="36"/>
      <c r="Y51" s="36"/>
    </row>
    <row r="52" spans="23:25" ht="44.25" x14ac:dyDescent="0.55000000000000004">
      <c r="W52" s="36"/>
      <c r="X52" s="73"/>
      <c r="Y52" s="36"/>
    </row>
    <row r="53" spans="23:25" ht="44.25" x14ac:dyDescent="0.55000000000000004">
      <c r="W53" s="36"/>
      <c r="X53" s="73"/>
      <c r="Y53" s="36"/>
    </row>
    <row r="54" spans="23:25" x14ac:dyDescent="0.35">
      <c r="W54" s="36"/>
      <c r="X54" s="36"/>
      <c r="Y54" s="36"/>
    </row>
    <row r="55" spans="23:25" x14ac:dyDescent="0.35">
      <c r="W55" s="36"/>
      <c r="X55" s="36"/>
      <c r="Y55" s="36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298</cp:revision>
  <cp:lastPrinted>2018-11-19T17:24:41Z</cp:lastPrinted>
  <dcterms:created xsi:type="dcterms:W3CDTF">2008-10-21T17:58:04Z</dcterms:created>
  <dcterms:modified xsi:type="dcterms:W3CDTF">2021-04-29T18:31:15Z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