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<sst xmlns="http://schemas.openxmlformats.org/spreadsheetml/2006/main" count="343" uniqueCount="66">
  <si>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</si>
  <si>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</si>
  <si>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</si>
  <si>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</si>
  <si>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</si>
  <si>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</si>
  <si>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</si>
  <si>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</si>
  <si>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</si>
  <si>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</si>
  <si>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</si>
  <si>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</si>
  <si>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</si>
  <si>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</si>
  <si>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</si>
  <si>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</si>
  <si>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</si>
  <si>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</si>
  <si>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</si>
  <si>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</si>
  <si>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</si>
  <si>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</si>
  <si>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</si>
  <si>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</si>
  <si>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</si>
  <si>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</si>
  <si>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</si>
  <si>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</si>
  <si>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</si>
  <si>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</si>
  <si>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</si>
  <si>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</si>
  <si>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</si>
  <si>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</si>
  <si>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</si>
  <si>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</si>
  <si>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</si>
  <si>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</si>
  <si>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</si>
  <si>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</si>
  <si>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</si>
  <si>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</si>
  <si>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</si>
  <si>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</si>
  <si>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</si>
  <si>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</si>
  <si>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</si>
  <si>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</si>
  <si>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</si>
  <si>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</si>
  <si>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</si>
  <si>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</si>
  <si>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</si>
  <si>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</si>
  <si>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</si>
  <si>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</si>
  <si>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</si>
  <si>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</si>
  <si>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</si>
  <si>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GCQ/jsr/due</t>
  </si>
  <si>
    <t>R.M.N°010-2017-PRODUCE, R.M.N°099-2017-PRODUCE,  R.M.N°173-2017-PRODUCE</t>
  </si>
  <si>
    <t>PAMPANITO</t>
  </si>
  <si>
    <t>PEZ AGUJA</t>
  </si>
  <si>
    <t xml:space="preserve">        Fecha  : 28/04/2017</t>
  </si>
  <si>
    <t>Callao, 29 de abril del 2017</t>
  </si>
  <si>
    <t>12.0y13.0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</si>
</sst>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3" zoomScaleNormal="23" workbookViewId="0">
      <selection activeCell="AH18" sqref="AH1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34.85546875" style="2" bestFit="1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34.5703125" style="2" customWidth="1"/>
    <col min="28" max="28" width="22.28515625" style="2" customWidth="1"/>
    <col min="29" max="29" width="34.85546875" style="2" bestFit="1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56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63</v>
      </c>
      <c r="AP8" s="119"/>
      <c r="AQ8" s="119"/>
    </row>
    <row r="9" spans="2:48" ht="21.75" customHeight="1" x14ac:dyDescent="0.4">
      <c r="B9" s="14" t="s">
        <v>2</v>
      </c>
      <c r="C9" s="11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7"/>
      <c r="E10" s="116" t="s">
        <v>5</v>
      </c>
      <c r="F10" s="117"/>
      <c r="G10" s="124" t="s">
        <v>6</v>
      </c>
      <c r="H10" s="125"/>
      <c r="I10" s="126" t="s">
        <v>45</v>
      </c>
      <c r="J10" s="126"/>
      <c r="K10" s="126" t="s">
        <v>7</v>
      </c>
      <c r="L10" s="126"/>
      <c r="M10" s="116" t="s">
        <v>8</v>
      </c>
      <c r="N10" s="127"/>
      <c r="O10" s="116" t="s">
        <v>9</v>
      </c>
      <c r="P10" s="127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53</v>
      </c>
      <c r="X10" s="125"/>
      <c r="Y10" s="116" t="s">
        <v>47</v>
      </c>
      <c r="Z10" s="117"/>
      <c r="AA10" s="124" t="s">
        <v>38</v>
      </c>
      <c r="AB10" s="125"/>
      <c r="AC10" s="124" t="s">
        <v>13</v>
      </c>
      <c r="AD10" s="125"/>
      <c r="AE10" s="123" t="s">
        <v>57</v>
      </c>
      <c r="AF10" s="117"/>
      <c r="AG10" s="123" t="s">
        <v>48</v>
      </c>
      <c r="AH10" s="117"/>
      <c r="AI10" s="123" t="s">
        <v>49</v>
      </c>
      <c r="AJ10" s="117"/>
      <c r="AK10" s="123" t="s">
        <v>50</v>
      </c>
      <c r="AL10" s="117"/>
      <c r="AM10" s="123" t="s">
        <v>51</v>
      </c>
      <c r="AN10" s="117"/>
      <c r="AO10" s="121" t="s">
        <v>14</v>
      </c>
      <c r="AP10" s="122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1666</v>
      </c>
      <c r="G12" s="51">
        <v>3139.7767148832809</v>
      </c>
      <c r="H12" s="51">
        <v>5392.1050000000005</v>
      </c>
      <c r="I12" s="51">
        <v>5030.8999999999996</v>
      </c>
      <c r="J12" s="51">
        <v>505.28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6150</v>
      </c>
      <c r="R12" s="51">
        <v>200</v>
      </c>
      <c r="S12" s="51">
        <v>2885</v>
      </c>
      <c r="T12" s="51">
        <v>125</v>
      </c>
      <c r="U12" s="51">
        <v>635</v>
      </c>
      <c r="V12" s="51">
        <v>735</v>
      </c>
      <c r="W12" s="51">
        <v>3880</v>
      </c>
      <c r="X12" s="51">
        <v>0</v>
      </c>
      <c r="Y12" s="51">
        <v>3096.2735795454541</v>
      </c>
      <c r="Z12" s="51">
        <v>207.13499999999999</v>
      </c>
      <c r="AA12" s="51">
        <v>1028.0419999999999</v>
      </c>
      <c r="AB12" s="51">
        <v>0</v>
      </c>
      <c r="AC12" s="51">
        <v>4645.902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133.27999999999997</v>
      </c>
      <c r="AN12" s="51">
        <v>0</v>
      </c>
      <c r="AO12" s="52">
        <f>SUMIF($C$11:$AN$11,"Ind*",C12:AN12)</f>
        <v>30624.174294428733</v>
      </c>
      <c r="AP12" s="52">
        <f>SUMIF($C$11:$AN$11,"I.Mad",C12:AN12)</f>
        <v>8830.52</v>
      </c>
      <c r="AQ12" s="52">
        <f>SUM(AO12:AP12)</f>
        <v>39454.694294428729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>
        <v>30</v>
      </c>
      <c r="G13" s="53">
        <v>18</v>
      </c>
      <c r="H13" s="53">
        <v>76</v>
      </c>
      <c r="I13" s="53">
        <v>26</v>
      </c>
      <c r="J13" s="53">
        <v>19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40</v>
      </c>
      <c r="R13" s="53">
        <v>2</v>
      </c>
      <c r="S13" s="53">
        <v>15</v>
      </c>
      <c r="T13" s="53">
        <v>2</v>
      </c>
      <c r="U13" s="53">
        <v>7</v>
      </c>
      <c r="V13" s="53">
        <v>11</v>
      </c>
      <c r="W13" s="53">
        <v>15</v>
      </c>
      <c r="X13" s="53" t="s">
        <v>20</v>
      </c>
      <c r="Y13" s="53">
        <v>19</v>
      </c>
      <c r="Z13" s="53">
        <v>2</v>
      </c>
      <c r="AA13" s="53">
        <v>5</v>
      </c>
      <c r="AB13" s="53" t="s">
        <v>20</v>
      </c>
      <c r="AC13" s="53">
        <v>25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3</v>
      </c>
      <c r="AN13" s="53" t="s">
        <v>20</v>
      </c>
      <c r="AO13" s="52">
        <f>SUMIF($C$11:$AN$11,"Ind*",C13:AN13)</f>
        <v>173</v>
      </c>
      <c r="AP13" s="52">
        <f>SUMIF($C$11:$AN$11,"I.Mad",C13:AN13)</f>
        <v>142</v>
      </c>
      <c r="AQ13" s="52">
        <f>SUM(AO13:AP13)</f>
        <v>315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>
        <v>3</v>
      </c>
      <c r="G14" s="53">
        <v>7</v>
      </c>
      <c r="H14" s="53">
        <v>13</v>
      </c>
      <c r="I14" s="53">
        <v>7</v>
      </c>
      <c r="J14" s="53">
        <v>3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9</v>
      </c>
      <c r="R14" s="53">
        <v>1</v>
      </c>
      <c r="S14" s="53">
        <v>5</v>
      </c>
      <c r="T14" s="53">
        <v>1</v>
      </c>
      <c r="U14" s="53">
        <v>2</v>
      </c>
      <c r="V14" s="53">
        <v>3</v>
      </c>
      <c r="W14" s="53">
        <v>7</v>
      </c>
      <c r="X14" s="53" t="s">
        <v>20</v>
      </c>
      <c r="Y14" s="53">
        <v>3</v>
      </c>
      <c r="Z14" s="53">
        <v>2</v>
      </c>
      <c r="AA14" s="53">
        <v>3</v>
      </c>
      <c r="AB14" s="53" t="s">
        <v>20</v>
      </c>
      <c r="AC14" s="53">
        <v>8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1</v>
      </c>
      <c r="AN14" s="53" t="s">
        <v>20</v>
      </c>
      <c r="AO14" s="52">
        <f>SUMIF($C$11:$AN$11,"Ind*",C14:AN14)</f>
        <v>52</v>
      </c>
      <c r="AP14" s="52">
        <f>SUMIF($C$11:$AN$11,"I.Mad",C14:AN14)</f>
        <v>26</v>
      </c>
      <c r="AQ14" s="52">
        <f>SUM(AO14:AP14)</f>
        <v>78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>
        <v>1.672720130443637</v>
      </c>
      <c r="G15" s="53">
        <v>2.5719169093652448</v>
      </c>
      <c r="H15" s="53">
        <v>0.70171750648591569</v>
      </c>
      <c r="I15" s="53">
        <v>2.2789355681550889</v>
      </c>
      <c r="J15" s="53">
        <v>0.73867320283084936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15.443960631098061</v>
      </c>
      <c r="R15" s="53">
        <v>27.173913043478262</v>
      </c>
      <c r="S15" s="53">
        <v>46.721580140364146</v>
      </c>
      <c r="T15" s="53">
        <v>40.109890109890124</v>
      </c>
      <c r="U15" s="53">
        <v>59.983585603960819</v>
      </c>
      <c r="V15" s="53">
        <v>58.084816990041531</v>
      </c>
      <c r="W15" s="53">
        <v>45.126824939442727</v>
      </c>
      <c r="X15" s="53" t="s">
        <v>20</v>
      </c>
      <c r="Y15" s="53">
        <v>28.331671611037461</v>
      </c>
      <c r="Z15" s="53">
        <v>40.6257379894964</v>
      </c>
      <c r="AA15" s="53">
        <v>35.956413415571532</v>
      </c>
      <c r="AB15" s="53" t="s">
        <v>20</v>
      </c>
      <c r="AC15" s="53">
        <v>42.011524220838275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30.319148936170208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>
        <v>13.5</v>
      </c>
      <c r="G16" s="58">
        <v>14.5</v>
      </c>
      <c r="H16" s="58">
        <v>14</v>
      </c>
      <c r="I16" s="58">
        <v>14</v>
      </c>
      <c r="J16" s="58">
        <v>14.5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12.5</v>
      </c>
      <c r="R16" s="58">
        <v>12.5</v>
      </c>
      <c r="S16" s="58">
        <v>11</v>
      </c>
      <c r="T16" s="58">
        <v>11</v>
      </c>
      <c r="U16" s="58">
        <v>11.5</v>
      </c>
      <c r="V16" s="58">
        <v>11.5</v>
      </c>
      <c r="W16" s="58">
        <v>11.5</v>
      </c>
      <c r="X16" s="58" t="s">
        <v>20</v>
      </c>
      <c r="Y16" s="58">
        <v>11.5</v>
      </c>
      <c r="Z16" s="58">
        <v>13</v>
      </c>
      <c r="AA16" s="58" t="s">
        <v>65</v>
      </c>
      <c r="AB16" s="58" t="s">
        <v>20</v>
      </c>
      <c r="AC16" s="58" t="s">
        <v>65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5"/>
      <c r="G25" s="55"/>
      <c r="H25" s="55"/>
      <c r="I25" s="55">
        <v>1.79</v>
      </c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>
        <v>0.91642045454545451</v>
      </c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2.7064204545454547</v>
      </c>
      <c r="AP25" s="52">
        <f t="shared" ref="AP25:AP37" si="2">SUMIF($C$11:$AN$11,"I.Mad",C25:AN25)</f>
        <v>0</v>
      </c>
      <c r="AQ25" s="71">
        <f>SUM(AO25:AP25)</f>
        <v>2.7064204545454547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>
        <v>20.550375170422395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20.550375170422395</v>
      </c>
      <c r="AP27" s="52">
        <f t="shared" si="2"/>
        <v>0</v>
      </c>
      <c r="AQ27" s="55">
        <f t="shared" si="0"/>
        <v>20.550375170422395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>
        <v>1.958</v>
      </c>
      <c r="AB30" s="55"/>
      <c r="AC30" s="55">
        <v>4.0980000000000008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1"/>
        <v>6.0560000000000009</v>
      </c>
      <c r="AP30" s="52">
        <f t="shared" si="2"/>
        <v>0</v>
      </c>
      <c r="AQ30" s="55">
        <f t="shared" si="0"/>
        <v>6.0560000000000009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62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1666</v>
      </c>
      <c r="G38" s="55">
        <f t="shared" si="3"/>
        <v>3160.3270900537032</v>
      </c>
      <c r="H38" s="55">
        <f t="shared" si="3"/>
        <v>5392.1050000000005</v>
      </c>
      <c r="I38" s="55">
        <f t="shared" si="3"/>
        <v>5032.6899999999996</v>
      </c>
      <c r="J38" s="55">
        <f t="shared" si="3"/>
        <v>505.28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6150</v>
      </c>
      <c r="R38" s="55">
        <f t="shared" si="3"/>
        <v>200</v>
      </c>
      <c r="S38" s="55">
        <f t="shared" si="3"/>
        <v>2885</v>
      </c>
      <c r="T38" s="55">
        <f t="shared" si="3"/>
        <v>125</v>
      </c>
      <c r="U38" s="55">
        <f t="shared" si="3"/>
        <v>635</v>
      </c>
      <c r="V38" s="55">
        <f t="shared" si="3"/>
        <v>735</v>
      </c>
      <c r="W38" s="55">
        <f t="shared" si="3"/>
        <v>3880</v>
      </c>
      <c r="X38" s="55">
        <f t="shared" si="3"/>
        <v>0</v>
      </c>
      <c r="Y38" s="55">
        <f t="shared" si="3"/>
        <v>3097.1899999999996</v>
      </c>
      <c r="Z38" s="55">
        <f t="shared" si="3"/>
        <v>207.13499999999999</v>
      </c>
      <c r="AA38" s="55">
        <f t="shared" si="3"/>
        <v>1030</v>
      </c>
      <c r="AB38" s="55">
        <f t="shared" si="3"/>
        <v>0</v>
      </c>
      <c r="AC38" s="55">
        <f t="shared" si="3"/>
        <v>4650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133.27999999999997</v>
      </c>
      <c r="AN38" s="55">
        <f t="shared" si="3"/>
        <v>0</v>
      </c>
      <c r="AO38" s="55">
        <f>SUM(AO12,AO18,AO24:AO37)</f>
        <v>30653.487090053703</v>
      </c>
      <c r="AP38" s="55">
        <f>SUM(AP12,AP18,AP24:AP37)</f>
        <v>8830.52</v>
      </c>
      <c r="AQ38" s="55">
        <f>SUM(AO38:AP38)</f>
        <v>39484.007090053703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19.7</v>
      </c>
      <c r="H39" s="57"/>
      <c r="I39" s="57">
        <v>21.6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17.3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45" x14ac:dyDescent="0.6">
      <c r="B44" s="21" t="s">
        <v>59</v>
      </c>
      <c r="C44" s="14"/>
      <c r="D44" s="72"/>
      <c r="E44" s="14"/>
      <c r="F44" s="14"/>
      <c r="G44" s="14"/>
      <c r="H44" s="14"/>
      <c r="I44" s="29"/>
      <c r="J44" s="29"/>
      <c r="K44" s="114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4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4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3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2017-05-02T15:43:44Z</dcterms:modified>
</cp:coreProperties>
</file>