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<sst xmlns="http://schemas.openxmlformats.org/spreadsheetml/2006/main" count="399" uniqueCount="69">
  <si>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</si>
  <si>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</si>
  <si>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</si>
  <si>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</si>
  <si>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</si>
  <si>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</si>
  <si>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</si>
  <si>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</si>
  <si>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</si>
  <si>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</si>
  <si>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</si>
  <si>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</si>
  <si>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</si>
  <si>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</si>
  <si>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</si>
  <si>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</si>
  <si>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</si>
  <si>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</si>
  <si>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</si>
  <si>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</si>
  <si>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</si>
  <si>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</si>
  <si>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</si>
  <si>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</si>
  <si>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</si>
  <si>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</si>
  <si>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</si>
  <si>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</si>
  <si>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</si>
  <si>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</si>
  <si>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</si>
  <si>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</si>
  <si>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</si>
  <si>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</si>
  <si>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</si>
  <si>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</si>
  <si>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</si>
  <si>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</si>
  <si>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</si>
  <si>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</si>
  <si>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</si>
  <si>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</si>
  <si>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</si>
  <si>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</si>
  <si>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</si>
  <si>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</si>
  <si>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</si>
  <si>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</si>
  <si>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</si>
  <si>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</si>
  <si>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</si>
  <si>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</si>
  <si>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</si>
  <si>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</si>
  <si>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</si>
  <si>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</si>
  <si>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</si>
  <si>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</si>
  <si>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</si>
  <si>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</si>
  <si>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</si>
  <si>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</si>
  <si>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</si>
  <si>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</si>
  <si>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</si>
  <si>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R.M.N°045-2021-PRODUCE</t>
  </si>
  <si>
    <t xml:space="preserve">        Fecha  :28/02/2021</t>
  </si>
  <si>
    <t>Callao, 01 de marzoo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</si>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</sst>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V1" zoomScale="23" zoomScaleNormal="23" workbookViewId="0">
      <selection activeCell="AZ16" sqref="AZ1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596.65499999999997</v>
      </c>
      <c r="AF12" s="23">
        <v>102.265</v>
      </c>
      <c r="AG12" s="23">
        <v>0</v>
      </c>
      <c r="AH12" s="23">
        <v>0</v>
      </c>
      <c r="AI12" s="23">
        <v>0</v>
      </c>
      <c r="AJ12" s="23">
        <v>0</v>
      </c>
      <c r="AK12" s="23">
        <v>1976.6949999999999</v>
      </c>
      <c r="AL12" s="23">
        <v>170.52500000000001</v>
      </c>
      <c r="AM12" s="23">
        <v>1311.1179999999999</v>
      </c>
      <c r="AN12" s="23">
        <v>268.82</v>
      </c>
      <c r="AO12" s="23">
        <f>SUMIF($C$11:$AN$11,"Ind",C12:AN12)</f>
        <v>3884.4679999999998</v>
      </c>
      <c r="AP12" s="23">
        <f>SUMIF($C$11:$AN$11,"I.Mad",C12:AN12)</f>
        <v>541.61</v>
      </c>
      <c r="AQ12" s="23">
        <f>SUM(AO12:AP12)</f>
        <v>4426.0779999999995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>
        <v>12</v>
      </c>
      <c r="AF13" s="23">
        <v>4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11</v>
      </c>
      <c r="AL13" s="23">
        <v>2</v>
      </c>
      <c r="AM13" s="23">
        <v>11</v>
      </c>
      <c r="AN13" s="23">
        <v>5</v>
      </c>
      <c r="AO13" s="23">
        <f>SUMIF($C$11:$AN$11,"Ind*",C13:AN13)</f>
        <v>34</v>
      </c>
      <c r="AP13" s="23">
        <f>SUMIF($C$11:$AN$11,"I.Mad",C13:AN13)</f>
        <v>11</v>
      </c>
      <c r="AQ13" s="23">
        <f>SUM(AO13:AP13)</f>
        <v>45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>
        <v>4</v>
      </c>
      <c r="AF14" s="23" t="s">
        <v>68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3</v>
      </c>
      <c r="AL14" s="23">
        <v>0</v>
      </c>
      <c r="AM14" s="23">
        <v>4</v>
      </c>
      <c r="AN14" s="23">
        <v>2</v>
      </c>
      <c r="AO14" s="23">
        <f>SUMIF($C$11:$AN$11,"Ind*",C14:AN14)</f>
        <v>11</v>
      </c>
      <c r="AP14" s="23">
        <f>SUMIF($C$11:$AN$11,"I.Mad",C14:AN14)</f>
        <v>2</v>
      </c>
      <c r="AQ14" s="23">
        <f>SUM(AO14:AP14)</f>
        <v>13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>
        <v>34.351454317198261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10.037623303399187</v>
      </c>
      <c r="AL15" s="23" t="s">
        <v>31</v>
      </c>
      <c r="AM15" s="23">
        <v>11.694349676114864</v>
      </c>
      <c r="AN15" s="23">
        <v>7.0267206553235848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>
        <v>13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13</v>
      </c>
      <c r="AL16" s="29" t="s">
        <v>31</v>
      </c>
      <c r="AM16" s="29">
        <v>12.5</v>
      </c>
      <c r="AN16" s="29">
        <v>12.5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>
        <v>5.0590000000000002</v>
      </c>
      <c r="AN24" s="35"/>
      <c r="AO24" s="23">
        <f t="shared" ref="AO24:AO40" si="0">SUMIF($C$11:$AN$11,"Ind*",C24:AN24)</f>
        <v>5.0590000000000002</v>
      </c>
      <c r="AP24" s="23">
        <f t="shared" ref="AP24:AP40" si="1">SUMIF($C$11:$AN$11,"I.Mad",C24:AN24)</f>
        <v>0</v>
      </c>
      <c r="AQ24" s="35">
        <f t="shared" ref="AQ24:AQ41" si="2">SUM(AO24:AP24)</f>
        <v>5.0590000000000002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596.65499999999997</v>
      </c>
      <c r="AF41" s="35">
        <f t="shared" si="3"/>
        <v>102.265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1976.6949999999999</v>
      </c>
      <c r="AL41" s="35">
        <f t="shared" si="3"/>
        <v>170.52500000000001</v>
      </c>
      <c r="AM41" s="35">
        <f t="shared" si="3"/>
        <v>1316.1769999999999</v>
      </c>
      <c r="AN41" s="35">
        <f t="shared" si="3"/>
        <v>268.82</v>
      </c>
      <c r="AO41" s="35">
        <f>SUM(AO12,AO18,AO24:AO37)</f>
        <v>3889.527</v>
      </c>
      <c r="AP41" s="35">
        <f>SUM(AP12,AP18,AP24:AP37)</f>
        <v>541.61</v>
      </c>
      <c r="AQ41" s="35">
        <f t="shared" si="2"/>
        <v>4431.1369999999997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16.2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2021-03-01T19:09:13Z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