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DBC623C0-24A8-4319-AE63-8C5A3DE060A0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<sst xmlns="http://schemas.openxmlformats.org/spreadsheetml/2006/main" count="362" uniqueCount="69">
  <si>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</si>
  <si>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</si>
  <si>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</si>
  <si>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</si>
  <si>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</si>
  <si>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</si>
  <si>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</si>
  <si>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</si>
  <si>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</si>
  <si>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</si>
  <si>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</si>
  <si>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</si>
  <si>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</si>
  <si>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</si>
  <si>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</si>
  <si>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</si>
  <si>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</si>
  <si>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</si>
  <si>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</si>
  <si>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</si>
  <si>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</si>
  <si>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</si>
  <si>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</si>
  <si>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</si>
  <si>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</si>
  <si>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</si>
  <si>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</si>
  <si>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</si>
  <si>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</si>
  <si>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</si>
  <si>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</si>
  <si>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</si>
  <si>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</si>
  <si>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</si>
  <si>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</si>
  <si>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</si>
  <si>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</si>
  <si>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</si>
  <si>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</si>
  <si>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</si>
  <si>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</si>
  <si>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</si>
  <si>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</si>
  <si>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</si>
  <si>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</si>
  <si>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</si>
  <si>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</si>
  <si>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</si>
  <si>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</si>
  <si>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</si>
  <si>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</si>
  <si>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</si>
  <si>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</si>
  <si>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</si>
  <si>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</si>
  <si>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</si>
  <si>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</si>
  <si>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</si>
  <si>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</si>
  <si>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</si>
  <si>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</si>
  <si>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</si>
  <si>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</si>
  <si>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</si>
  <si>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</si>
  <si>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>SM</t>
  </si>
  <si>
    <t xml:space="preserve">           Atención: Sra. Sandra Belaunde Arnillas</t>
  </si>
  <si>
    <t xml:space="preserve">        Fecha  : 27/12/2022</t>
  </si>
  <si>
    <t>Callao, 28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</si>
</sst>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164" fontId="27" fillId="0" borderId="0" applyBorder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27" fillId="0" borderId="0"/>
    <xf numFmtId="0" fontId="27" fillId="0" borderId="0"/>
    <xf numFmtId="169" fontId="27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</cellStyleXfs>
  <cellXfs count="65">
    <xf numFmtId="0" fontId="0" fillId="0" borderId="0" xfId="0"/>
    <xf numFmtId="0" fontId="6" fillId="0" borderId="0" xfId="0" applyFont="1"/>
    <xf numFmtId="0" fontId="7" fillId="0" borderId="0" xfId="8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165" fontId="15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17" fillId="0" borderId="2" xfId="0" applyFont="1" applyBorder="1" applyAlignment="1">
      <alignment horizontal="left"/>
    </xf>
    <xf numFmtId="167" fontId="6" fillId="0" borderId="0" xfId="0" applyNumberFormat="1" applyFont="1"/>
    <xf numFmtId="0" fontId="22" fillId="3" borderId="2" xfId="0" applyFont="1" applyFill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168" fontId="21" fillId="0" borderId="7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0" borderId="2" xfId="0" applyFont="1" applyBorder="1"/>
    <xf numFmtId="168" fontId="21" fillId="0" borderId="4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0" borderId="4" xfId="0" applyNumberFormat="1" applyFont="1" applyBorder="1" applyAlignment="1">
      <alignment horizontal="center" wrapText="1"/>
    </xf>
    <xf numFmtId="168" fontId="19" fillId="0" borderId="2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168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7" fillId="0" borderId="0" xfId="0" applyFont="1"/>
    <xf numFmtId="1" fontId="25" fillId="0" borderId="0" xfId="0" applyNumberFormat="1" applyFont="1" applyProtection="1">
      <protection locked="0"/>
    </xf>
    <xf numFmtId="1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" fontId="25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</cellXfs>
  <cellStyles count="17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2 4" xfId="16" xr:uid="{76162754-F996-4846-9BB9-5A4FA83B34A8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AA29" sqref="AA2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1693.5550000000001</v>
      </c>
      <c r="F12" s="25">
        <v>505.03</v>
      </c>
      <c r="G12" s="25">
        <v>8933.5450000000001</v>
      </c>
      <c r="H12" s="25">
        <v>5138.4949999999999</v>
      </c>
      <c r="I12" s="25">
        <v>5193.79</v>
      </c>
      <c r="J12" s="25">
        <v>3145.71</v>
      </c>
      <c r="K12" s="25">
        <v>287.20999999999998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531.38</v>
      </c>
      <c r="R12" s="25">
        <v>0</v>
      </c>
      <c r="S12" s="25">
        <v>0</v>
      </c>
      <c r="T12" s="25">
        <v>0</v>
      </c>
      <c r="U12" s="25">
        <v>101.39</v>
      </c>
      <c r="V12" s="25">
        <v>402.96</v>
      </c>
      <c r="W12" s="25">
        <v>1851.88</v>
      </c>
      <c r="X12" s="25">
        <v>19.565000000000001</v>
      </c>
      <c r="Y12" s="25">
        <v>5350.83</v>
      </c>
      <c r="Z12" s="25">
        <v>547.95500000000004</v>
      </c>
      <c r="AA12" s="25">
        <v>1034.5250000000001</v>
      </c>
      <c r="AB12" s="25">
        <v>573.71528789472757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24978.105000000003</v>
      </c>
      <c r="AP12" s="25">
        <f>SUMIF($C$11:$AN$11,"I.Mad",C12:AN12)</f>
        <v>10333.430287894727</v>
      </c>
      <c r="AQ12" s="25">
        <f>SUM(AO12:AP12)</f>
        <v>35311.535287894731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6</v>
      </c>
      <c r="F13" s="25">
        <v>31</v>
      </c>
      <c r="G13" s="25">
        <v>56</v>
      </c>
      <c r="H13" s="25">
        <v>82</v>
      </c>
      <c r="I13" s="25">
        <v>56</v>
      </c>
      <c r="J13" s="25">
        <v>74</v>
      </c>
      <c r="K13" s="25">
        <v>2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4</v>
      </c>
      <c r="R13" s="25" t="s">
        <v>33</v>
      </c>
      <c r="S13" s="25" t="s">
        <v>33</v>
      </c>
      <c r="T13" s="25" t="s">
        <v>33</v>
      </c>
      <c r="U13" s="25">
        <v>1</v>
      </c>
      <c r="V13" s="25">
        <v>5</v>
      </c>
      <c r="W13" s="25">
        <v>20</v>
      </c>
      <c r="X13" s="25">
        <v>1</v>
      </c>
      <c r="Y13" s="25">
        <v>49</v>
      </c>
      <c r="Z13" s="25">
        <v>12</v>
      </c>
      <c r="AA13" s="25">
        <v>5</v>
      </c>
      <c r="AB13" s="25">
        <v>6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199</v>
      </c>
      <c r="AP13" s="25">
        <f>SUMIF($C$11:$AN$11,"I.Mad",C13:AN13)</f>
        <v>211</v>
      </c>
      <c r="AQ13" s="25">
        <f>SUM(AO13:AP13)</f>
        <v>410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65</v>
      </c>
      <c r="F14" s="25">
        <v>6</v>
      </c>
      <c r="G14" s="25">
        <v>6</v>
      </c>
      <c r="H14" s="25">
        <v>14</v>
      </c>
      <c r="I14" s="25">
        <v>27</v>
      </c>
      <c r="J14" s="25">
        <v>28</v>
      </c>
      <c r="K14" s="25" t="s">
        <v>65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65</v>
      </c>
      <c r="R14" s="25" t="s">
        <v>33</v>
      </c>
      <c r="S14" s="25" t="s">
        <v>33</v>
      </c>
      <c r="T14" s="25" t="s">
        <v>33</v>
      </c>
      <c r="U14" s="25" t="s">
        <v>65</v>
      </c>
      <c r="V14" s="25">
        <v>4</v>
      </c>
      <c r="W14" s="25">
        <v>5</v>
      </c>
      <c r="X14" s="25">
        <v>1</v>
      </c>
      <c r="Y14" s="25">
        <v>14</v>
      </c>
      <c r="Z14" s="25">
        <v>4</v>
      </c>
      <c r="AA14" s="25">
        <v>1</v>
      </c>
      <c r="AB14" s="25">
        <v>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53</v>
      </c>
      <c r="AP14" s="25">
        <f>SUMIF($C$11:$AN$11,"I.Mad",C14:AN14)</f>
        <v>60</v>
      </c>
      <c r="AQ14" s="25">
        <f>SUM(AO14:AP14)</f>
        <v>113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>
        <v>1.4370811684591556</v>
      </c>
      <c r="G15" s="25">
        <v>32.357098532118066</v>
      </c>
      <c r="H15" s="25">
        <v>9.7065439978082626</v>
      </c>
      <c r="I15" s="25">
        <v>20.857099113708159</v>
      </c>
      <c r="J15" s="25">
        <v>25.765968791369307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>
        <v>12.6668171363306</v>
      </c>
      <c r="W15" s="25">
        <v>12.632244026553689</v>
      </c>
      <c r="X15" s="25">
        <v>29.648241206030153</v>
      </c>
      <c r="Y15" s="25">
        <v>8.1542091214685453</v>
      </c>
      <c r="Z15" s="25">
        <v>18.481779397897931</v>
      </c>
      <c r="AA15" s="25">
        <v>41.013824884792619</v>
      </c>
      <c r="AB15" s="25">
        <v>40.133021914237951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>
        <v>13</v>
      </c>
      <c r="G16" s="30">
        <v>12</v>
      </c>
      <c r="H16" s="30">
        <v>12.5</v>
      </c>
      <c r="I16" s="30">
        <v>12.5</v>
      </c>
      <c r="J16" s="30">
        <v>12.5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>
        <v>13</v>
      </c>
      <c r="W16" s="30">
        <v>13.5</v>
      </c>
      <c r="X16" s="30">
        <v>12</v>
      </c>
      <c r="Y16" s="30">
        <v>13</v>
      </c>
      <c r="Z16" s="30">
        <v>12.5</v>
      </c>
      <c r="AA16" s="30">
        <v>11.5</v>
      </c>
      <c r="AB16" s="30">
        <v>12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/>
      <c r="Z30" s="25"/>
      <c r="AA30" s="25"/>
      <c r="AB30" s="39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1693.5550000000001</v>
      </c>
      <c r="F41" s="36">
        <f t="shared" si="3"/>
        <v>505.03</v>
      </c>
      <c r="G41" s="36">
        <f t="shared" si="3"/>
        <v>8933.5450000000001</v>
      </c>
      <c r="H41" s="36">
        <f t="shared" si="3"/>
        <v>5138.4949999999999</v>
      </c>
      <c r="I41" s="36">
        <f t="shared" si="3"/>
        <v>5193.79</v>
      </c>
      <c r="J41" s="36">
        <f t="shared" si="3"/>
        <v>3145.71</v>
      </c>
      <c r="K41" s="36">
        <f t="shared" si="3"/>
        <v>287.20999999999998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531.38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101.39</v>
      </c>
      <c r="V41" s="36">
        <f t="shared" si="3"/>
        <v>402.96</v>
      </c>
      <c r="W41" s="36">
        <f t="shared" si="3"/>
        <v>1851.88</v>
      </c>
      <c r="X41" s="36">
        <f t="shared" si="3"/>
        <v>19.565000000000001</v>
      </c>
      <c r="Y41" s="36">
        <f t="shared" si="3"/>
        <v>5350.83</v>
      </c>
      <c r="Z41" s="36">
        <f t="shared" si="3"/>
        <v>547.95500000000004</v>
      </c>
      <c r="AA41" s="36">
        <f t="shared" si="3"/>
        <v>1034.5250000000001</v>
      </c>
      <c r="AB41" s="36">
        <f t="shared" si="3"/>
        <v>573.71528789472757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24978.105000000003</v>
      </c>
      <c r="AP41" s="36">
        <f>SUM(AP12,AP18,AP24:AP37)</f>
        <v>10333.430287894727</v>
      </c>
      <c r="AQ41" s="36">
        <f t="shared" si="2"/>
        <v>35311.535287894731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17.399999999999999</v>
      </c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2022-12-28T22:22:41Z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