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13_ncr:1_{DBC623C0-24A8-4319-AE63-8C5A3DE060A0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O12" i="1" l="1"/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<sst xmlns="http://schemas.openxmlformats.org/spreadsheetml/2006/main" count="362" uniqueCount="69">
  <si>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</si>
  <si>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</si>
  <si>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</si>
  <si>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</si>
  <si>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</si>
  <si>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</si>
  <si>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</si>
  <si>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</si>
  <si>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</si>
  <si>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</si>
  <si>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</si>
  <si>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</si>
  <si>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</si>
  <si>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</si>
  <si>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</si>
  <si>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</si>
  <si>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</si>
  <si>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</si>
  <si>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</si>
  <si>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</si>
  <si>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</si>
  <si>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</si>
  <si>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</si>
  <si>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</si>
  <si>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</si>
  <si>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</si>
  <si>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</si>
  <si>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</si>
  <si>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</si>
  <si>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</si>
  <si>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</si>
  <si>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</si>
  <si>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</si>
  <si>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</si>
  <si>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</si>
  <si>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</si>
  <si>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</si>
  <si>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</si>
  <si>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</si>
  <si>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</si>
  <si>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</si>
  <si>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</si>
  <si>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</si>
  <si>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</si>
  <si>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</si>
  <si>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</si>
  <si>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</si>
  <si>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</si>
  <si>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</si>
  <si>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</si>
  <si>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</si>
  <si>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</si>
  <si>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</si>
  <si>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</si>
  <si>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</si>
  <si>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</si>
  <si>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</si>
  <si>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</si>
  <si>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</si>
  <si>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</si>
  <si>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</si>
  <si>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</si>
  <si>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</si>
  <si>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</si>
  <si>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</t>
  </si>
  <si>
    <t>SM</t>
  </si>
  <si>
    <t xml:space="preserve">           Atención: Sra. Sandra Belaunde Arnillas</t>
  </si>
  <si>
    <t xml:space="preserve">        Fecha  : 27/12/2022</t>
  </si>
  <si>
    <t>Callao, 28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</si>
</sst>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7">
    <xf numFmtId="0" fontId="0" fillId="0" borderId="0"/>
    <xf numFmtId="0" fontId="4" fillId="0" borderId="0"/>
    <xf numFmtId="164" fontId="27" fillId="0" borderId="0" applyBorder="0" applyProtection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8" fillId="0" borderId="0"/>
    <xf numFmtId="0" fontId="3" fillId="0" borderId="0"/>
    <xf numFmtId="0" fontId="27" fillId="0" borderId="0"/>
    <xf numFmtId="0" fontId="27" fillId="0" borderId="0"/>
    <xf numFmtId="169" fontId="27" fillId="0" borderId="0" applyFont="0" applyFill="0" applyBorder="0" applyAlignment="0" applyProtection="0"/>
    <xf numFmtId="0" fontId="2" fillId="0" borderId="0"/>
    <xf numFmtId="0" fontId="1" fillId="0" borderId="0"/>
    <xf numFmtId="0" fontId="27" fillId="0" borderId="0"/>
    <xf numFmtId="0" fontId="27" fillId="0" borderId="0"/>
  </cellStyleXfs>
  <cellXfs count="65">
    <xf numFmtId="0" fontId="0" fillId="0" borderId="0" xfId="0"/>
    <xf numFmtId="0" fontId="6" fillId="0" borderId="0" xfId="0" applyFont="1"/>
    <xf numFmtId="0" fontId="7" fillId="0" borderId="0" xfId="8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20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9" fontId="15" fillId="0" borderId="0" xfId="0" applyNumberFormat="1" applyFont="1"/>
    <xf numFmtId="1" fontId="17" fillId="0" borderId="0" xfId="0" applyNumberFormat="1" applyFont="1"/>
    <xf numFmtId="165" fontId="15" fillId="0" borderId="0" xfId="0" applyNumberFormat="1" applyFont="1"/>
    <xf numFmtId="0" fontId="18" fillId="0" borderId="0" xfId="0" applyFont="1"/>
    <xf numFmtId="0" fontId="19" fillId="0" borderId="0" xfId="0" applyFont="1"/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7" fillId="0" borderId="4" xfId="0" applyFont="1" applyBorder="1"/>
    <xf numFmtId="0" fontId="9" fillId="0" borderId="2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0" fontId="17" fillId="0" borderId="4" xfId="0" applyFont="1" applyBorder="1" applyAlignment="1">
      <alignment horizontal="left"/>
    </xf>
    <xf numFmtId="1" fontId="21" fillId="0" borderId="2" xfId="0" applyNumberFormat="1" applyFont="1" applyBorder="1" applyAlignment="1">
      <alignment horizontal="center"/>
    </xf>
    <xf numFmtId="1" fontId="6" fillId="0" borderId="0" xfId="0" applyNumberFormat="1" applyFont="1"/>
    <xf numFmtId="0" fontId="17" fillId="0" borderId="2" xfId="0" applyFont="1" applyBorder="1" applyAlignment="1">
      <alignment horizontal="left"/>
    </xf>
    <xf numFmtId="167" fontId="6" fillId="0" borderId="0" xfId="0" applyNumberFormat="1" applyFont="1"/>
    <xf numFmtId="0" fontId="22" fillId="3" borderId="2" xfId="0" applyFont="1" applyFill="1" applyBorder="1" applyAlignment="1">
      <alignment horizontal="center"/>
    </xf>
    <xf numFmtId="168" fontId="21" fillId="0" borderId="2" xfId="0" applyNumberFormat="1" applyFont="1" applyBorder="1" applyAlignment="1">
      <alignment horizontal="center"/>
    </xf>
    <xf numFmtId="0" fontId="17" fillId="2" borderId="6" xfId="0" applyFont="1" applyFill="1" applyBorder="1" applyAlignment="1">
      <alignment horizontal="left"/>
    </xf>
    <xf numFmtId="0" fontId="14" fillId="0" borderId="7" xfId="0" applyFont="1" applyBorder="1" applyAlignment="1">
      <alignment horizontal="center"/>
    </xf>
    <xf numFmtId="168" fontId="21" fillId="0" borderId="7" xfId="0" applyNumberFormat="1" applyFont="1" applyBorder="1" applyAlignment="1">
      <alignment horizontal="center"/>
    </xf>
    <xf numFmtId="1" fontId="14" fillId="0" borderId="7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1" fontId="21" fillId="0" borderId="4" xfId="0" applyNumberFormat="1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7" fillId="0" borderId="2" xfId="0" applyFont="1" applyBorder="1"/>
    <xf numFmtId="168" fontId="21" fillId="0" borderId="4" xfId="0" applyNumberFormat="1" applyFont="1" applyBorder="1" applyAlignment="1">
      <alignment horizontal="center"/>
    </xf>
    <xf numFmtId="2" fontId="21" fillId="0" borderId="4" xfId="0" applyNumberFormat="1" applyFont="1" applyBorder="1" applyAlignment="1">
      <alignment horizontal="center"/>
    </xf>
    <xf numFmtId="168" fontId="14" fillId="2" borderId="4" xfId="0" applyNumberFormat="1" applyFont="1" applyFill="1" applyBorder="1" applyAlignment="1">
      <alignment horizontal="center" wrapText="1"/>
    </xf>
    <xf numFmtId="168" fontId="23" fillId="2" borderId="4" xfId="0" applyNumberFormat="1" applyFont="1" applyFill="1" applyBorder="1" applyAlignment="1">
      <alignment horizontal="center" wrapText="1"/>
    </xf>
    <xf numFmtId="168" fontId="23" fillId="0" borderId="4" xfId="0" applyNumberFormat="1" applyFont="1" applyBorder="1" applyAlignment="1">
      <alignment horizontal="center" wrapText="1"/>
    </xf>
    <xf numFmtId="168" fontId="19" fillId="0" borderId="2" xfId="0" applyNumberFormat="1" applyFont="1" applyBorder="1" applyAlignment="1">
      <alignment horizontal="center"/>
    </xf>
    <xf numFmtId="16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/>
    <xf numFmtId="168" fontId="24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0" fontId="17" fillId="0" borderId="0" xfId="0" applyFont="1"/>
    <xf numFmtId="1" fontId="25" fillId="0" borderId="0" xfId="0" applyNumberFormat="1" applyFont="1" applyProtection="1">
      <protection locked="0"/>
    </xf>
    <xf numFmtId="1" fontId="21" fillId="0" borderId="0" xfId="0" applyNumberFormat="1" applyFont="1" applyAlignment="1">
      <alignment horizontal="center"/>
    </xf>
    <xf numFmtId="0" fontId="26" fillId="0" borderId="0" xfId="0" applyFont="1" applyAlignment="1">
      <alignment horizontal="left"/>
    </xf>
    <xf numFmtId="1" fontId="25" fillId="0" borderId="0" xfId="0" applyNumberFormat="1" applyFont="1" applyAlignment="1" applyProtection="1">
      <alignment horizontal="right"/>
      <protection locked="0"/>
    </xf>
    <xf numFmtId="168" fontId="21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20" fontId="13" fillId="0" borderId="0" xfId="0" applyNumberFormat="1" applyFont="1" applyAlignment="1">
      <alignment horizontal="right"/>
    </xf>
    <xf numFmtId="166" fontId="15" fillId="0" borderId="0" xfId="0" applyNumberFormat="1" applyFont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</cellXfs>
  <cellStyles count="17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2 4" xfId="16" xr:uid="{76162754-F996-4846-9BB9-5A4FA83B34A8}"/>
    <cellStyle name="Normal 3" xfId="5" xr:uid="{00000000-0005-0000-0000-000009000000}"/>
    <cellStyle name="Normal 3 2" xfId="15" xr:uid="{58ACF2B5-2BFB-425B-ACE0-75DFBCCE9502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  <cellStyle name="Normal 8" xfId="14" xr:uid="{161F8447-DA19-4376-9E93-A3B8902468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zoomScale="23" zoomScaleNormal="23" workbookViewId="0">
      <selection activeCell="AA29" sqref="AA2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58" t="s">
        <v>66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8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8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62" t="s">
        <v>8</v>
      </c>
      <c r="D10" s="62"/>
      <c r="E10" s="62" t="s">
        <v>9</v>
      </c>
      <c r="F10" s="62"/>
      <c r="G10" s="62" t="s">
        <v>10</v>
      </c>
      <c r="H10" s="62"/>
      <c r="I10" s="62" t="s">
        <v>11</v>
      </c>
      <c r="J10" s="62"/>
      <c r="K10" s="62" t="s">
        <v>12</v>
      </c>
      <c r="L10" s="62"/>
      <c r="M10" s="62" t="s">
        <v>13</v>
      </c>
      <c r="N10" s="62"/>
      <c r="O10" s="62" t="s">
        <v>14</v>
      </c>
      <c r="P10" s="62"/>
      <c r="Q10" s="62" t="s">
        <v>15</v>
      </c>
      <c r="R10" s="62"/>
      <c r="S10" s="62" t="s">
        <v>16</v>
      </c>
      <c r="T10" s="62"/>
      <c r="U10" s="62" t="s">
        <v>17</v>
      </c>
      <c r="V10" s="62"/>
      <c r="W10" s="62" t="s">
        <v>18</v>
      </c>
      <c r="X10" s="62"/>
      <c r="Y10" s="63" t="s">
        <v>19</v>
      </c>
      <c r="Z10" s="63"/>
      <c r="AA10" s="62" t="s">
        <v>20</v>
      </c>
      <c r="AB10" s="62"/>
      <c r="AC10" s="62" t="s">
        <v>21</v>
      </c>
      <c r="AD10" s="62"/>
      <c r="AE10" s="62" t="s">
        <v>22</v>
      </c>
      <c r="AF10" s="62"/>
      <c r="AG10" s="62" t="s">
        <v>23</v>
      </c>
      <c r="AH10" s="62"/>
      <c r="AI10" s="62" t="s">
        <v>24</v>
      </c>
      <c r="AJ10" s="62"/>
      <c r="AK10" s="62" t="s">
        <v>25</v>
      </c>
      <c r="AL10" s="62"/>
      <c r="AM10" s="62" t="s">
        <v>26</v>
      </c>
      <c r="AN10" s="62"/>
      <c r="AO10" s="64" t="s">
        <v>27</v>
      </c>
      <c r="AP10" s="64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1693.5550000000001</v>
      </c>
      <c r="F12" s="25">
        <v>505.03</v>
      </c>
      <c r="G12" s="25">
        <v>8933.5450000000001</v>
      </c>
      <c r="H12" s="25">
        <v>5138.4949999999999</v>
      </c>
      <c r="I12" s="25">
        <v>5193.79</v>
      </c>
      <c r="J12" s="25">
        <v>3145.71</v>
      </c>
      <c r="K12" s="25">
        <v>287.20999999999998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531.38</v>
      </c>
      <c r="R12" s="25">
        <v>0</v>
      </c>
      <c r="S12" s="25">
        <v>0</v>
      </c>
      <c r="T12" s="25">
        <v>0</v>
      </c>
      <c r="U12" s="25">
        <v>101.39</v>
      </c>
      <c r="V12" s="25">
        <v>402.96</v>
      </c>
      <c r="W12" s="25">
        <v>1851.88</v>
      </c>
      <c r="X12" s="25">
        <v>19.565000000000001</v>
      </c>
      <c r="Y12" s="25">
        <v>5350.83</v>
      </c>
      <c r="Z12" s="25">
        <v>547.95500000000004</v>
      </c>
      <c r="AA12" s="25">
        <v>1034.5250000000001</v>
      </c>
      <c r="AB12" s="25">
        <v>573.71528789472757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24978.105000000003</v>
      </c>
      <c r="AP12" s="25">
        <f>SUMIF($C$11:$AN$11,"I.Mad",C12:AN12)</f>
        <v>10333.430287894727</v>
      </c>
      <c r="AQ12" s="25">
        <f>SUM(AO12:AP12)</f>
        <v>35311.535287894731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>
        <v>6</v>
      </c>
      <c r="F13" s="25">
        <v>31</v>
      </c>
      <c r="G13" s="25">
        <v>56</v>
      </c>
      <c r="H13" s="25">
        <v>82</v>
      </c>
      <c r="I13" s="25">
        <v>56</v>
      </c>
      <c r="J13" s="25">
        <v>74</v>
      </c>
      <c r="K13" s="25">
        <v>2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>
        <v>4</v>
      </c>
      <c r="R13" s="25" t="s">
        <v>33</v>
      </c>
      <c r="S13" s="25" t="s">
        <v>33</v>
      </c>
      <c r="T13" s="25" t="s">
        <v>33</v>
      </c>
      <c r="U13" s="25">
        <v>1</v>
      </c>
      <c r="V13" s="25">
        <v>5</v>
      </c>
      <c r="W13" s="25">
        <v>20</v>
      </c>
      <c r="X13" s="25">
        <v>1</v>
      </c>
      <c r="Y13" s="25">
        <v>49</v>
      </c>
      <c r="Z13" s="25">
        <v>12</v>
      </c>
      <c r="AA13" s="25">
        <v>5</v>
      </c>
      <c r="AB13" s="25">
        <v>6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199</v>
      </c>
      <c r="AP13" s="25">
        <f>SUMIF($C$11:$AN$11,"I.Mad",C13:AN13)</f>
        <v>211</v>
      </c>
      <c r="AQ13" s="25">
        <f>SUM(AO13:AP13)</f>
        <v>410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65</v>
      </c>
      <c r="F14" s="25">
        <v>6</v>
      </c>
      <c r="G14" s="25">
        <v>6</v>
      </c>
      <c r="H14" s="25">
        <v>14</v>
      </c>
      <c r="I14" s="25">
        <v>27</v>
      </c>
      <c r="J14" s="25">
        <v>28</v>
      </c>
      <c r="K14" s="25" t="s">
        <v>65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65</v>
      </c>
      <c r="R14" s="25" t="s">
        <v>33</v>
      </c>
      <c r="S14" s="25" t="s">
        <v>33</v>
      </c>
      <c r="T14" s="25" t="s">
        <v>33</v>
      </c>
      <c r="U14" s="25" t="s">
        <v>65</v>
      </c>
      <c r="V14" s="25">
        <v>4</v>
      </c>
      <c r="W14" s="25">
        <v>5</v>
      </c>
      <c r="X14" s="25">
        <v>1</v>
      </c>
      <c r="Y14" s="25">
        <v>14</v>
      </c>
      <c r="Z14" s="25">
        <v>4</v>
      </c>
      <c r="AA14" s="25">
        <v>1</v>
      </c>
      <c r="AB14" s="25">
        <v>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53</v>
      </c>
      <c r="AP14" s="25">
        <f>SUMIF($C$11:$AN$11,"I.Mad",C14:AN14)</f>
        <v>60</v>
      </c>
      <c r="AQ14" s="25">
        <f>SUM(AO14:AP14)</f>
        <v>113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>
        <v>1.4370811684591556</v>
      </c>
      <c r="G15" s="25">
        <v>32.357098532118066</v>
      </c>
      <c r="H15" s="25">
        <v>9.7065439978082626</v>
      </c>
      <c r="I15" s="25">
        <v>20.857099113708159</v>
      </c>
      <c r="J15" s="25">
        <v>25.765968791369307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>
        <v>12.6668171363306</v>
      </c>
      <c r="W15" s="25">
        <v>12.632244026553689</v>
      </c>
      <c r="X15" s="25">
        <v>29.648241206030153</v>
      </c>
      <c r="Y15" s="25">
        <v>8.1542091214685453</v>
      </c>
      <c r="Z15" s="25">
        <v>18.481779397897931</v>
      </c>
      <c r="AA15" s="25">
        <v>41.013824884792619</v>
      </c>
      <c r="AB15" s="25">
        <v>40.133021914237951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>
        <v>13</v>
      </c>
      <c r="G16" s="30">
        <v>12</v>
      </c>
      <c r="H16" s="30">
        <v>12.5</v>
      </c>
      <c r="I16" s="30">
        <v>12.5</v>
      </c>
      <c r="J16" s="30">
        <v>12.5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>
        <v>13</v>
      </c>
      <c r="W16" s="30">
        <v>13.5</v>
      </c>
      <c r="X16" s="30">
        <v>12</v>
      </c>
      <c r="Y16" s="30">
        <v>13</v>
      </c>
      <c r="Z16" s="30">
        <v>12.5</v>
      </c>
      <c r="AA16" s="30">
        <v>11.5</v>
      </c>
      <c r="AB16" s="30">
        <v>12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2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2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2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2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2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2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2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2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6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2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2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2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2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2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2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25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30"/>
      <c r="Z30" s="25"/>
      <c r="AA30" s="25"/>
      <c r="AB30" s="39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2:48" ht="50.25" customHeight="1" x14ac:dyDescent="0.55000000000000004"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25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2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N41" si="3">+SUM(C24:C40,C18,C12)</f>
        <v>0</v>
      </c>
      <c r="D41" s="36">
        <f t="shared" si="3"/>
        <v>0</v>
      </c>
      <c r="E41" s="36">
        <f t="shared" si="3"/>
        <v>1693.5550000000001</v>
      </c>
      <c r="F41" s="36">
        <f t="shared" si="3"/>
        <v>505.03</v>
      </c>
      <c r="G41" s="36">
        <f t="shared" si="3"/>
        <v>8933.5450000000001</v>
      </c>
      <c r="H41" s="36">
        <f t="shared" si="3"/>
        <v>5138.4949999999999</v>
      </c>
      <c r="I41" s="36">
        <f t="shared" si="3"/>
        <v>5193.79</v>
      </c>
      <c r="J41" s="36">
        <f t="shared" si="3"/>
        <v>3145.71</v>
      </c>
      <c r="K41" s="36">
        <f t="shared" si="3"/>
        <v>287.20999999999998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531.38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101.39</v>
      </c>
      <c r="V41" s="36">
        <f t="shared" si="3"/>
        <v>402.96</v>
      </c>
      <c r="W41" s="36">
        <f t="shared" si="3"/>
        <v>1851.88</v>
      </c>
      <c r="X41" s="36">
        <f t="shared" si="3"/>
        <v>19.565000000000001</v>
      </c>
      <c r="Y41" s="36">
        <f t="shared" si="3"/>
        <v>5350.83</v>
      </c>
      <c r="Z41" s="36">
        <f t="shared" si="3"/>
        <v>547.95500000000004</v>
      </c>
      <c r="AA41" s="36">
        <f t="shared" si="3"/>
        <v>1034.5250000000001</v>
      </c>
      <c r="AB41" s="36">
        <f t="shared" si="3"/>
        <v>573.71528789472757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 t="shared" si="3"/>
        <v>0</v>
      </c>
      <c r="AO41" s="36">
        <f>SUM(AO12,AO18,AO24:AO37)</f>
        <v>24978.105000000003</v>
      </c>
      <c r="AP41" s="36">
        <f>SUM(AP12,AP18,AP24:AP37)</f>
        <v>10333.430287894727</v>
      </c>
      <c r="AQ41" s="36">
        <f t="shared" si="2"/>
        <v>35311.535287894731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17.399999999999999</v>
      </c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68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2022-12-28T22:22:41Z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