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4000" windowHeight="973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<sst xmlns="http://schemas.openxmlformats.org/spreadsheetml/2006/main" count="402" uniqueCount="68">
  <si>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</si>
  <si>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</si>
  <si>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</si>
  <si>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</si>
  <si>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</si>
  <si>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</si>
  <si>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</si>
  <si>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</si>
  <si>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</si>
  <si>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</si>
  <si>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</si>
  <si>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</si>
  <si>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</si>
  <si>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</si>
  <si>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</si>
  <si>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</si>
  <si>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</si>
  <si>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</si>
  <si>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</si>
  <si>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</si>
  <si>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</si>
  <si>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</si>
  <si>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</si>
  <si>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</si>
  <si>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</si>
  <si>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</si>
  <si>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</si>
  <si>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</si>
  <si>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</si>
  <si>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</si>
  <si>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</si>
  <si>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</si>
  <si>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</si>
  <si>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</si>
  <si>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</si>
  <si>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</si>
  <si>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</si>
  <si>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</si>
  <si>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</si>
  <si>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</si>
  <si>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</si>
  <si>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</si>
  <si>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</si>
  <si>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</si>
  <si>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</si>
  <si>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</si>
  <si>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</si>
  <si>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</si>
  <si>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</si>
  <si>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</si>
  <si>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</si>
  <si>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</si>
  <si>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</si>
  <si>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</si>
  <si>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</si>
  <si>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</si>
  <si>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</si>
  <si>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</si>
  <si>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</si>
  <si>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</si>
  <si>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</si>
  <si>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</si>
  <si>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</si>
  <si>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</si>
  <si>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</si>
  <si>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Fecha  : 27/07/2022</t>
  </si>
  <si>
    <t>Callao, 01 de agostodel 2022</t>
  </si>
  <si>
    <t>R.M.N°230-2022-PRODUCE, R.M.N°264-2022-PRODUCE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</si>
</sst>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D1" zoomScale="23" zoomScaleNormal="23" workbookViewId="0">
      <selection activeCell="BA18" sqref="BA18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65</v>
      </c>
      <c r="AP8" s="69"/>
      <c r="AQ8" s="69"/>
    </row>
    <row r="9" spans="2:48" ht="27.75" x14ac:dyDescent="0.4">
      <c r="B9" s="4" t="s">
        <v>7</v>
      </c>
      <c r="C9" s="17" t="s">
        <v>67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1840.085</v>
      </c>
      <c r="AL12" s="30">
        <v>0</v>
      </c>
      <c r="AM12" s="30">
        <v>1275.27</v>
      </c>
      <c r="AN12" s="30">
        <v>268.57499999999999</v>
      </c>
      <c r="AO12" s="30">
        <f>SUMIF($C$11:$AN$11,"Ind",C12:AN12)</f>
        <v>3115.355</v>
      </c>
      <c r="AP12" s="30">
        <f>SUMIF($C$11:$AN$11,"I.Mad",C12:AN12)</f>
        <v>268.57499999999999</v>
      </c>
      <c r="AQ12" s="30">
        <f>SUM(AO12:AP12)</f>
        <v>3383.93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>
        <v>27</v>
      </c>
      <c r="AL13" s="30" t="s">
        <v>34</v>
      </c>
      <c r="AM13" s="30">
        <v>16</v>
      </c>
      <c r="AN13" s="30">
        <v>5</v>
      </c>
      <c r="AO13" s="30">
        <f>SUMIF($C$11:$AN$11,"Ind*",C13:AN13)</f>
        <v>43</v>
      </c>
      <c r="AP13" s="30">
        <f>SUMIF($C$11:$AN$11,"I.Mad",C13:AN13)</f>
        <v>5</v>
      </c>
      <c r="AQ13" s="30">
        <f>SUM(AO13:AP13)</f>
        <v>48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>
        <v>8</v>
      </c>
      <c r="AL14" s="30" t="s">
        <v>34</v>
      </c>
      <c r="AM14" s="30">
        <v>5</v>
      </c>
      <c r="AN14" s="30">
        <v>1</v>
      </c>
      <c r="AO14" s="30">
        <f>SUMIF($C$11:$AN$11,"Ind*",C14:AN14)</f>
        <v>13</v>
      </c>
      <c r="AP14" s="30">
        <f>SUMIF($C$11:$AN$11,"I.Mad",C14:AN14)</f>
        <v>1</v>
      </c>
      <c r="AQ14" s="30">
        <f>SUM(AO14:AP14)</f>
        <v>14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>
        <v>27.023524113026866</v>
      </c>
      <c r="AL15" s="30" t="s">
        <v>34</v>
      </c>
      <c r="AM15" s="30">
        <v>55.939747894327468</v>
      </c>
      <c r="AN15" s="30">
        <v>63.580246913580254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>
        <v>12</v>
      </c>
      <c r="AL16" s="36" t="s">
        <v>34</v>
      </c>
      <c r="AM16" s="36">
        <v>11.5</v>
      </c>
      <c r="AN16" s="36">
        <v>11.5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1840.085</v>
      </c>
      <c r="AL41" s="42">
        <f t="shared" si="3"/>
        <v>0</v>
      </c>
      <c r="AM41" s="42">
        <f t="shared" si="3"/>
        <v>1275.27</v>
      </c>
      <c r="AN41" s="42">
        <f t="shared" si="3"/>
        <v>268.57499999999999</v>
      </c>
      <c r="AO41" s="42">
        <f>SUM(AO12,AO18,AO24:AO37)</f>
        <v>3115.355</v>
      </c>
      <c r="AP41" s="42">
        <f>SUM(AP12,AP18,AP24:AP37)</f>
        <v>268.57499999999999</v>
      </c>
      <c r="AQ41" s="42">
        <f t="shared" si="2"/>
        <v>3383.93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2022-08-07T04:17:21Z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