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29" i="1" l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<sst xmlns="http://schemas.openxmlformats.org/spreadsheetml/2006/main" count="369" uniqueCount="69">
  <si>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</si>
  <si>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</si>
  <si>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</si>
  <si>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</si>
  <si>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</si>
  <si>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</si>
  <si>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</si>
  <si>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</si>
  <si>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</si>
  <si>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</si>
  <si>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</si>
  <si>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</si>
  <si>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</si>
  <si>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</si>
  <si>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</si>
  <si>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</si>
  <si>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</si>
  <si>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</si>
  <si>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</si>
  <si>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</si>
  <si>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</si>
  <si>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</si>
  <si>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</si>
  <si>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</si>
  <si>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</si>
  <si>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</si>
  <si>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</si>
  <si>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</si>
  <si>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</si>
  <si>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</si>
  <si>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</si>
  <si>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</si>
  <si>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</si>
  <si>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</si>
  <si>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</si>
  <si>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</si>
  <si>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</si>
  <si>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</si>
  <si>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</si>
  <si>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</si>
  <si>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</si>
  <si>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</si>
  <si>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</si>
  <si>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</si>
  <si>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</si>
  <si>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</si>
  <si>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</si>
  <si>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</si>
  <si>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</si>
  <si>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</si>
  <si>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</si>
  <si>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</si>
  <si>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</si>
  <si>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</si>
  <si>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</si>
  <si>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</si>
  <si>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</si>
  <si>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</si>
  <si>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</si>
  <si>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</si>
  <si>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</si>
  <si>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</si>
  <si>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</si>
  <si>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</si>
  <si>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</si>
  <si>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</si>
  <si>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 xml:space="preserve">        Fecha  :26/05/2022</t>
  </si>
  <si>
    <t>Callao, 27 de mayo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</si>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</sst>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I1" zoomScale="23" zoomScaleNormal="23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6.28515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5897.8449999999993</v>
      </c>
      <c r="H12" s="30">
        <v>0</v>
      </c>
      <c r="I12" s="30">
        <v>12356.51</v>
      </c>
      <c r="J12" s="30">
        <v>7513.23</v>
      </c>
      <c r="K12" s="30">
        <v>1197.28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2095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1590</v>
      </c>
      <c r="X12" s="30">
        <v>20</v>
      </c>
      <c r="Y12" s="30">
        <v>2358.1999999999998</v>
      </c>
      <c r="Z12" s="30">
        <v>195.655</v>
      </c>
      <c r="AA12" s="30">
        <v>750</v>
      </c>
      <c r="AB12" s="30">
        <v>0</v>
      </c>
      <c r="AC12" s="30">
        <v>8347.23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191.85</v>
      </c>
      <c r="AN12" s="30">
        <v>0</v>
      </c>
      <c r="AO12" s="30">
        <f>SUMIF($C$11:$AN$11,"Ind",C12:AN12)</f>
        <v>34783.915000000001</v>
      </c>
      <c r="AP12" s="30">
        <f>SUMIF($C$11:$AN$11,"I.Mad",C12:AN12)</f>
        <v>7728.8849999999993</v>
      </c>
      <c r="AQ12" s="30">
        <f>SUM(AO12:AP12)</f>
        <v>42512.800000000003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21</v>
      </c>
      <c r="H13" s="30" t="s">
        <v>34</v>
      </c>
      <c r="I13" s="30">
        <v>83</v>
      </c>
      <c r="J13" s="30">
        <v>152</v>
      </c>
      <c r="K13" s="30">
        <v>10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10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>
        <v>5</v>
      </c>
      <c r="X13" s="30">
        <v>1</v>
      </c>
      <c r="Y13" s="30">
        <v>12</v>
      </c>
      <c r="Z13" s="30">
        <v>9</v>
      </c>
      <c r="AA13" s="30">
        <v>3</v>
      </c>
      <c r="AB13" s="30" t="s">
        <v>34</v>
      </c>
      <c r="AC13" s="30">
        <v>48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3</v>
      </c>
      <c r="AN13" s="30" t="s">
        <v>34</v>
      </c>
      <c r="AO13" s="30">
        <f>SUMIF($C$11:$AN$11,"Ind*",C13:AN13)</f>
        <v>195</v>
      </c>
      <c r="AP13" s="30">
        <f>SUMIF($C$11:$AN$11,"I.Mad",C13:AN13)</f>
        <v>162</v>
      </c>
      <c r="AQ13" s="30">
        <f>SUM(AO13:AP13)</f>
        <v>357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11</v>
      </c>
      <c r="H14" s="30" t="s">
        <v>34</v>
      </c>
      <c r="I14" s="30">
        <v>10</v>
      </c>
      <c r="J14" s="30">
        <v>25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6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>
        <v>3</v>
      </c>
      <c r="X14" s="30">
        <v>1</v>
      </c>
      <c r="Y14" s="30">
        <v>1</v>
      </c>
      <c r="Z14" s="30">
        <v>1</v>
      </c>
      <c r="AA14" s="30">
        <v>3</v>
      </c>
      <c r="AB14" s="30" t="s">
        <v>34</v>
      </c>
      <c r="AC14" s="30">
        <v>16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2</v>
      </c>
      <c r="AN14" s="30" t="s">
        <v>34</v>
      </c>
      <c r="AO14" s="30">
        <f>SUMIF($C$11:$AN$11,"Ind*",C14:AN14)</f>
        <v>52</v>
      </c>
      <c r="AP14" s="30">
        <f>SUMIF($C$11:$AN$11,"I.Mad",C14:AN14)</f>
        <v>27</v>
      </c>
      <c r="AQ14" s="30">
        <f>SUM(AO14:AP14)</f>
        <v>79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36.918233270627852</v>
      </c>
      <c r="H15" s="30" t="s">
        <v>34</v>
      </c>
      <c r="I15" s="30">
        <v>44.136300502785822</v>
      </c>
      <c r="J15" s="30">
        <v>37.552708496968165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21.982897044042488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>
        <v>16.816627332263693</v>
      </c>
      <c r="X15" s="30">
        <v>6.2801932367149744</v>
      </c>
      <c r="Y15" s="30">
        <v>14.285714285714288</v>
      </c>
      <c r="Z15" s="30">
        <v>25.661418901400268</v>
      </c>
      <c r="AA15" s="30">
        <v>25.899508974890708</v>
      </c>
      <c r="AB15" s="30" t="s">
        <v>34</v>
      </c>
      <c r="AC15" s="30">
        <v>14.019656413858256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4.3338711631658615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12</v>
      </c>
      <c r="H16" s="36" t="s">
        <v>34</v>
      </c>
      <c r="I16" s="36">
        <v>11.5</v>
      </c>
      <c r="J16" s="36">
        <v>12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>
        <v>12.5</v>
      </c>
      <c r="X16" s="36">
        <v>13</v>
      </c>
      <c r="Y16" s="36">
        <v>13</v>
      </c>
      <c r="Z16" s="36">
        <v>12</v>
      </c>
      <c r="AA16" s="36">
        <v>12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13.5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5897.8449999999993</v>
      </c>
      <c r="H41" s="42">
        <f t="shared" si="3"/>
        <v>0</v>
      </c>
      <c r="I41" s="42">
        <f t="shared" si="3"/>
        <v>12356.51</v>
      </c>
      <c r="J41" s="42">
        <f t="shared" si="3"/>
        <v>7513.23</v>
      </c>
      <c r="K41" s="42">
        <f t="shared" si="3"/>
        <v>1197.28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2095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1590</v>
      </c>
      <c r="X41" s="42">
        <f t="shared" si="3"/>
        <v>20</v>
      </c>
      <c r="Y41" s="42">
        <f t="shared" si="3"/>
        <v>2358.1999999999998</v>
      </c>
      <c r="Z41" s="42">
        <f t="shared" si="3"/>
        <v>195.655</v>
      </c>
      <c r="AA41" s="42">
        <f t="shared" si="3"/>
        <v>750</v>
      </c>
      <c r="AB41" s="42">
        <f t="shared" si="3"/>
        <v>0</v>
      </c>
      <c r="AC41" s="42">
        <f t="shared" si="3"/>
        <v>8347.23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191.85</v>
      </c>
      <c r="AN41" s="42">
        <f t="shared" si="3"/>
        <v>0</v>
      </c>
      <c r="AO41" s="42">
        <f>SUM(AO12,AO18,AO24:AO37)</f>
        <v>34783.915000000001</v>
      </c>
      <c r="AP41" s="42">
        <f>SUM(AP12,AP18,AP24:AP37)</f>
        <v>7728.8849999999993</v>
      </c>
      <c r="AQ41" s="42">
        <f t="shared" si="2"/>
        <v>42512.800000000003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15.5</v>
      </c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2022-05-27T21:25:47Z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