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<sst xmlns="http://schemas.openxmlformats.org/spreadsheetml/2006/main" count="405" uniqueCount="69">
  <si>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</si>
  <si>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</si>
  <si>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</si>
  <si>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</si>
  <si>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</si>
  <si>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</si>
  <si>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</si>
  <si>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</si>
  <si>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</si>
  <si>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</si>
  <si>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</si>
  <si>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</si>
  <si>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</si>
  <si>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</si>
  <si>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</si>
  <si>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</si>
  <si>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</si>
  <si>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</si>
  <si>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</si>
  <si>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</si>
  <si>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</si>
  <si>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</si>
  <si>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</si>
  <si>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</si>
  <si>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</si>
  <si>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</si>
  <si>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</si>
  <si>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</si>
  <si>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</si>
  <si>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</si>
  <si>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</si>
  <si>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</si>
  <si>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</si>
  <si>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</si>
  <si>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</si>
  <si>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</si>
  <si>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</si>
  <si>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</si>
  <si>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</si>
  <si>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</si>
  <si>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</si>
  <si>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</si>
  <si>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</si>
  <si>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</si>
  <si>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</si>
  <si>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</si>
  <si>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</si>
  <si>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</si>
  <si>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</si>
  <si>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</si>
  <si>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</si>
  <si>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</si>
  <si>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</si>
  <si>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</si>
  <si>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</si>
  <si>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</si>
  <si>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</si>
  <si>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</si>
  <si>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</si>
  <si>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</si>
  <si>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</si>
  <si>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</si>
  <si>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</si>
  <si>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</si>
  <si>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</si>
  <si>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Fecha  : 25/07/2022</t>
  </si>
  <si>
    <t>Callao, 26 de julio del 2022</t>
  </si>
  <si>
    <t>SM</t>
  </si>
  <si>
    <t>R.M.N°230-2022-PRODUCE, R.M.N°264-2022-PRODUCE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</si>
</sst>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G1" zoomScale="23" zoomScaleNormal="23" workbookViewId="0">
      <selection activeCell="I12" sqref="I12:AA17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5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65</v>
      </c>
      <c r="AP8" s="68"/>
      <c r="AQ8" s="68"/>
    </row>
    <row r="9" spans="2:48" ht="27.75" x14ac:dyDescent="0.4">
      <c r="B9" s="4" t="s">
        <v>7</v>
      </c>
      <c r="C9" s="17" t="s">
        <v>68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0" t="s">
        <v>9</v>
      </c>
      <c r="D10" s="70"/>
      <c r="E10" s="70" t="s">
        <v>10</v>
      </c>
      <c r="F10" s="70"/>
      <c r="G10" s="70" t="s">
        <v>11</v>
      </c>
      <c r="H10" s="70"/>
      <c r="I10" s="70" t="s">
        <v>12</v>
      </c>
      <c r="J10" s="70"/>
      <c r="K10" s="70" t="s">
        <v>13</v>
      </c>
      <c r="L10" s="70"/>
      <c r="M10" s="70" t="s">
        <v>14</v>
      </c>
      <c r="N10" s="70"/>
      <c r="O10" s="70" t="s">
        <v>15</v>
      </c>
      <c r="P10" s="70"/>
      <c r="Q10" s="70" t="s">
        <v>16</v>
      </c>
      <c r="R10" s="70"/>
      <c r="S10" s="70" t="s">
        <v>17</v>
      </c>
      <c r="T10" s="70"/>
      <c r="U10" s="70" t="s">
        <v>18</v>
      </c>
      <c r="V10" s="70"/>
      <c r="W10" s="70" t="s">
        <v>19</v>
      </c>
      <c r="X10" s="70"/>
      <c r="Y10" s="71" t="s">
        <v>20</v>
      </c>
      <c r="Z10" s="71"/>
      <c r="AA10" s="70" t="s">
        <v>21</v>
      </c>
      <c r="AB10" s="70"/>
      <c r="AC10" s="70" t="s">
        <v>22</v>
      </c>
      <c r="AD10" s="70"/>
      <c r="AE10" s="70" t="s">
        <v>23</v>
      </c>
      <c r="AF10" s="70"/>
      <c r="AG10" s="70" t="s">
        <v>24</v>
      </c>
      <c r="AH10" s="70"/>
      <c r="AI10" s="70" t="s">
        <v>25</v>
      </c>
      <c r="AJ10" s="70"/>
      <c r="AK10" s="70" t="s">
        <v>26</v>
      </c>
      <c r="AL10" s="70"/>
      <c r="AM10" s="70" t="s">
        <v>27</v>
      </c>
      <c r="AN10" s="70"/>
      <c r="AO10" s="72" t="s">
        <v>28</v>
      </c>
      <c r="AP10" s="72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79.959999999999994</v>
      </c>
      <c r="AL12" s="30">
        <v>0</v>
      </c>
      <c r="AM12" s="30">
        <v>1368.155</v>
      </c>
      <c r="AN12" s="30">
        <v>301.15499999999997</v>
      </c>
      <c r="AO12" s="30">
        <f>SUMIF($C$11:$AN$11,"Ind",C12:AN12)</f>
        <v>1448.115</v>
      </c>
      <c r="AP12" s="30">
        <f>SUMIF($C$11:$AN$11,"I.Mad",C12:AN12)</f>
        <v>301.15499999999997</v>
      </c>
      <c r="AQ12" s="30">
        <f>SUM(AO12:AP12)</f>
        <v>1749.27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1</v>
      </c>
      <c r="AL13" s="30" t="s">
        <v>34</v>
      </c>
      <c r="AM13" s="30">
        <v>14</v>
      </c>
      <c r="AN13" s="30">
        <v>4</v>
      </c>
      <c r="AO13" s="30">
        <f>SUMIF($C$11:$AN$11,"Ind*",C13:AN13)</f>
        <v>15</v>
      </c>
      <c r="AP13" s="30">
        <f>SUMIF($C$11:$AN$11,"I.Mad",C13:AN13)</f>
        <v>4</v>
      </c>
      <c r="AQ13" s="30">
        <f>SUM(AO13:AP13)</f>
        <v>19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67</v>
      </c>
      <c r="AL14" s="30" t="s">
        <v>34</v>
      </c>
      <c r="AM14" s="30">
        <v>3</v>
      </c>
      <c r="AN14" s="30">
        <v>2</v>
      </c>
      <c r="AO14" s="30">
        <f>SUMIF($C$11:$AN$11,"Ind*",C14:AN14)</f>
        <v>3</v>
      </c>
      <c r="AP14" s="30">
        <f>SUMIF($C$11:$AN$11,"I.Mad",C14:AN14)</f>
        <v>2</v>
      </c>
      <c r="AQ14" s="30">
        <f>SUM(AO14:AP14)</f>
        <v>5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>
        <v>45.821466694663293</v>
      </c>
      <c r="AN15" s="30">
        <v>35.721108429383726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>
        <v>12</v>
      </c>
      <c r="AN16" s="36">
        <v>12</v>
      </c>
      <c r="AO16" s="35"/>
      <c r="AP16" s="35"/>
      <c r="AQ16" s="35"/>
      <c r="AT16" s="34"/>
      <c r="AU16" s="34"/>
      <c r="AV16" s="34"/>
    </row>
    <row r="17" spans="2:48" ht="50.25" customHeight="1" x14ac:dyDescent="0.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8"/>
      <c r="AP17" s="38"/>
      <c r="AQ17" s="40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30">
        <f>SUMIF($C$11:$AN$11,"Ind*",C18:AN18)</f>
        <v>0</v>
      </c>
      <c r="AP18" s="30">
        <f>SUMIF($C$11:$AN$11,"I.Mad",C18:AN18)</f>
        <v>0</v>
      </c>
      <c r="AQ18" s="41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1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1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2"/>
      <c r="AN23" s="38"/>
      <c r="AO23" s="38"/>
      <c r="AP23" s="38"/>
      <c r="AQ23" s="40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1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1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3" t="s">
        <v>43</v>
      </c>
      <c r="C25" s="41"/>
      <c r="D25" s="44"/>
      <c r="E25" s="41"/>
      <c r="F25" s="45"/>
      <c r="G25" s="41"/>
      <c r="H25" s="41"/>
      <c r="I25" s="44"/>
      <c r="J25" s="44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30">
        <f t="shared" si="0"/>
        <v>0</v>
      </c>
      <c r="AP25" s="30">
        <f t="shared" si="1"/>
        <v>0</v>
      </c>
      <c r="AQ25" s="41">
        <f t="shared" si="2"/>
        <v>0</v>
      </c>
      <c r="AT25" s="34"/>
      <c r="AU25" s="34"/>
      <c r="AV25" s="34"/>
    </row>
    <row r="26" spans="2:48" ht="50.25" customHeight="1" x14ac:dyDescent="0.55000000000000004">
      <c r="B26" s="43" t="s">
        <v>44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30">
        <f t="shared" si="0"/>
        <v>0</v>
      </c>
      <c r="AP26" s="30">
        <f t="shared" si="1"/>
        <v>0</v>
      </c>
      <c r="AQ26" s="41">
        <f t="shared" si="2"/>
        <v>0</v>
      </c>
      <c r="AT26" s="34"/>
      <c r="AU26" s="34"/>
      <c r="AV26" s="34"/>
    </row>
    <row r="27" spans="2:48" ht="50.25" customHeight="1" x14ac:dyDescent="0.55000000000000004">
      <c r="B27" s="43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30">
        <f t="shared" si="0"/>
        <v>0</v>
      </c>
      <c r="AP27" s="30">
        <f t="shared" si="1"/>
        <v>0</v>
      </c>
      <c r="AQ27" s="41">
        <f t="shared" si="2"/>
        <v>0</v>
      </c>
      <c r="AT27" s="34"/>
      <c r="AU27" s="34"/>
      <c r="AV27" s="34"/>
    </row>
    <row r="28" spans="2:48" ht="50.25" customHeight="1" x14ac:dyDescent="0.55000000000000004">
      <c r="B28" s="43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30">
        <f t="shared" si="0"/>
        <v>0</v>
      </c>
      <c r="AP28" s="30">
        <f t="shared" si="1"/>
        <v>0</v>
      </c>
      <c r="AQ28" s="41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1"/>
      <c r="AC29" s="41"/>
      <c r="AD29" s="41"/>
      <c r="AE29" s="41"/>
      <c r="AF29" s="44"/>
      <c r="AG29" s="41"/>
      <c r="AH29" s="41"/>
      <c r="AI29" s="44"/>
      <c r="AJ29" s="41"/>
      <c r="AK29" s="44"/>
      <c r="AL29" s="41"/>
      <c r="AM29" s="44"/>
      <c r="AN29" s="41"/>
      <c r="AO29" s="30">
        <f t="shared" si="0"/>
        <v>0</v>
      </c>
      <c r="AP29" s="30">
        <f t="shared" si="1"/>
        <v>0</v>
      </c>
      <c r="AQ29" s="41">
        <f t="shared" si="2"/>
        <v>0</v>
      </c>
      <c r="AT29" s="34"/>
      <c r="AU29" s="34"/>
      <c r="AV29" s="34"/>
    </row>
    <row r="30" spans="2:48" ht="49.5" customHeight="1" x14ac:dyDescent="0.55000000000000004">
      <c r="B30" s="43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4"/>
      <c r="AN30" s="44"/>
      <c r="AO30" s="30">
        <f t="shared" si="0"/>
        <v>0</v>
      </c>
      <c r="AP30" s="30">
        <f t="shared" si="1"/>
        <v>0</v>
      </c>
      <c r="AQ30" s="41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30">
        <f t="shared" si="0"/>
        <v>0</v>
      </c>
      <c r="AP31" s="30">
        <f t="shared" si="1"/>
        <v>0</v>
      </c>
      <c r="AQ31" s="41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30">
        <f t="shared" si="0"/>
        <v>0</v>
      </c>
      <c r="AP32" s="30">
        <f t="shared" si="1"/>
        <v>0</v>
      </c>
      <c r="AQ32" s="41">
        <f t="shared" si="2"/>
        <v>0</v>
      </c>
    </row>
    <row r="33" spans="2:43" ht="50.25" customHeight="1" x14ac:dyDescent="0.55000000000000004">
      <c r="B33" s="33" t="s">
        <v>49</v>
      </c>
      <c r="C33" s="45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30">
        <f t="shared" si="0"/>
        <v>0</v>
      </c>
      <c r="AP33" s="30">
        <f t="shared" si="1"/>
        <v>0</v>
      </c>
      <c r="AQ33" s="41">
        <f t="shared" si="2"/>
        <v>0</v>
      </c>
    </row>
    <row r="34" spans="2:43" ht="50.25" customHeight="1" x14ac:dyDescent="0.55000000000000004">
      <c r="B34" s="33" t="s">
        <v>50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30">
        <f t="shared" si="0"/>
        <v>0</v>
      </c>
      <c r="AP34" s="30">
        <f t="shared" si="1"/>
        <v>0</v>
      </c>
      <c r="AQ34" s="41">
        <f t="shared" si="2"/>
        <v>0</v>
      </c>
    </row>
    <row r="35" spans="2:43" ht="53.25" customHeight="1" x14ac:dyDescent="0.55000000000000004">
      <c r="B35" s="33" t="s">
        <v>51</v>
      </c>
      <c r="C35" s="41"/>
      <c r="D35" s="44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30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30">
        <f t="shared" si="0"/>
        <v>0</v>
      </c>
      <c r="AP35" s="30">
        <f t="shared" si="1"/>
        <v>0</v>
      </c>
      <c r="AQ35" s="41">
        <f t="shared" si="2"/>
        <v>0</v>
      </c>
    </row>
    <row r="36" spans="2:43" ht="44.25" x14ac:dyDescent="0.55000000000000004">
      <c r="B36" s="33" t="s">
        <v>52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30">
        <f t="shared" si="0"/>
        <v>0</v>
      </c>
      <c r="AP36" s="30">
        <f t="shared" si="1"/>
        <v>0</v>
      </c>
      <c r="AQ36" s="41">
        <f t="shared" si="2"/>
        <v>0</v>
      </c>
    </row>
    <row r="37" spans="2:43" ht="44.25" x14ac:dyDescent="0.55000000000000004">
      <c r="B37" s="33" t="s">
        <v>53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30">
        <f t="shared" si="0"/>
        <v>0</v>
      </c>
      <c r="AP37" s="30">
        <f t="shared" si="1"/>
        <v>0</v>
      </c>
      <c r="AQ37" s="41">
        <f t="shared" si="2"/>
        <v>0</v>
      </c>
    </row>
    <row r="38" spans="2:43" ht="50.25" customHeight="1" x14ac:dyDescent="0.55000000000000004">
      <c r="B38" s="33" t="s">
        <v>54</v>
      </c>
      <c r="C38" s="41"/>
      <c r="D38" s="44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4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30">
        <f t="shared" si="0"/>
        <v>0</v>
      </c>
      <c r="AP38" s="30">
        <f t="shared" si="1"/>
        <v>0</v>
      </c>
      <c r="AQ38" s="41">
        <f t="shared" si="2"/>
        <v>0</v>
      </c>
    </row>
    <row r="39" spans="2:43" ht="50.25" customHeight="1" x14ac:dyDescent="0.55000000000000004">
      <c r="B39" s="33" t="s">
        <v>55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30">
        <f t="shared" si="0"/>
        <v>0</v>
      </c>
      <c r="AP39" s="30">
        <f t="shared" si="1"/>
        <v>0</v>
      </c>
      <c r="AQ39" s="41">
        <f t="shared" si="2"/>
        <v>0</v>
      </c>
    </row>
    <row r="40" spans="2:43" ht="50.25" customHeight="1" x14ac:dyDescent="0.55000000000000004">
      <c r="B40" s="33" t="s">
        <v>56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4"/>
      <c r="Z40" s="44"/>
      <c r="AA40" s="44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30">
        <f t="shared" si="0"/>
        <v>0</v>
      </c>
      <c r="AP40" s="30">
        <f t="shared" si="1"/>
        <v>0</v>
      </c>
      <c r="AQ40" s="41">
        <f t="shared" si="2"/>
        <v>0</v>
      </c>
    </row>
    <row r="41" spans="2:43" ht="50.25" customHeight="1" x14ac:dyDescent="0.55000000000000004">
      <c r="B41" s="43" t="s">
        <v>57</v>
      </c>
      <c r="C41" s="41">
        <f t="shared" ref="C41:AN41" si="3">+SUM(C24:C40,C18,C12)</f>
        <v>0</v>
      </c>
      <c r="D41" s="41">
        <f t="shared" si="3"/>
        <v>0</v>
      </c>
      <c r="E41" s="41">
        <f t="shared" si="3"/>
        <v>0</v>
      </c>
      <c r="F41" s="41">
        <f t="shared" si="3"/>
        <v>0</v>
      </c>
      <c r="G41" s="41">
        <f t="shared" si="3"/>
        <v>0</v>
      </c>
      <c r="H41" s="41">
        <f t="shared" si="3"/>
        <v>0</v>
      </c>
      <c r="I41" s="41">
        <f t="shared" si="3"/>
        <v>0</v>
      </c>
      <c r="J41" s="41">
        <f t="shared" si="3"/>
        <v>0</v>
      </c>
      <c r="K41" s="41">
        <f t="shared" si="3"/>
        <v>0</v>
      </c>
      <c r="L41" s="41">
        <f t="shared" si="3"/>
        <v>0</v>
      </c>
      <c r="M41" s="41">
        <f t="shared" si="3"/>
        <v>0</v>
      </c>
      <c r="N41" s="41">
        <f t="shared" si="3"/>
        <v>0</v>
      </c>
      <c r="O41" s="41">
        <f t="shared" si="3"/>
        <v>0</v>
      </c>
      <c r="P41" s="41">
        <f t="shared" si="3"/>
        <v>0</v>
      </c>
      <c r="Q41" s="41">
        <f t="shared" si="3"/>
        <v>0</v>
      </c>
      <c r="R41" s="41">
        <f t="shared" si="3"/>
        <v>0</v>
      </c>
      <c r="S41" s="41">
        <f t="shared" si="3"/>
        <v>0</v>
      </c>
      <c r="T41" s="41">
        <f t="shared" si="3"/>
        <v>0</v>
      </c>
      <c r="U41" s="41">
        <f t="shared" si="3"/>
        <v>0</v>
      </c>
      <c r="V41" s="41">
        <f t="shared" si="3"/>
        <v>0</v>
      </c>
      <c r="W41" s="41">
        <f t="shared" si="3"/>
        <v>0</v>
      </c>
      <c r="X41" s="41">
        <f t="shared" si="3"/>
        <v>0</v>
      </c>
      <c r="Y41" s="41">
        <f t="shared" si="3"/>
        <v>0</v>
      </c>
      <c r="Z41" s="41">
        <f t="shared" si="3"/>
        <v>0</v>
      </c>
      <c r="AA41" s="41">
        <f t="shared" si="3"/>
        <v>0</v>
      </c>
      <c r="AB41" s="41">
        <f t="shared" si="3"/>
        <v>0</v>
      </c>
      <c r="AC41" s="41">
        <f t="shared" si="3"/>
        <v>0</v>
      </c>
      <c r="AD41" s="41">
        <f t="shared" si="3"/>
        <v>0</v>
      </c>
      <c r="AE41" s="41">
        <f t="shared" si="3"/>
        <v>0</v>
      </c>
      <c r="AF41" s="41">
        <f t="shared" si="3"/>
        <v>0</v>
      </c>
      <c r="AG41" s="41">
        <f t="shared" si="3"/>
        <v>0</v>
      </c>
      <c r="AH41" s="41">
        <f t="shared" si="3"/>
        <v>0</v>
      </c>
      <c r="AI41" s="41">
        <f t="shared" si="3"/>
        <v>0</v>
      </c>
      <c r="AJ41" s="41">
        <f t="shared" si="3"/>
        <v>0</v>
      </c>
      <c r="AK41" s="41">
        <f t="shared" si="3"/>
        <v>79.959999999999994</v>
      </c>
      <c r="AL41" s="41">
        <f t="shared" si="3"/>
        <v>0</v>
      </c>
      <c r="AM41" s="41">
        <f t="shared" si="3"/>
        <v>1368.155</v>
      </c>
      <c r="AN41" s="41">
        <f t="shared" si="3"/>
        <v>301.15499999999997</v>
      </c>
      <c r="AO41" s="41">
        <f>SUM(AO12,AO18,AO24:AO37)</f>
        <v>1448.115</v>
      </c>
      <c r="AP41" s="41">
        <f>SUM(AP12,AP18,AP24:AP37)</f>
        <v>301.15499999999997</v>
      </c>
      <c r="AQ41" s="41">
        <f t="shared" si="2"/>
        <v>1749.27</v>
      </c>
    </row>
    <row r="42" spans="2:43" ht="50.25" customHeight="1" x14ac:dyDescent="0.55000000000000004">
      <c r="B42" s="29" t="s">
        <v>58</v>
      </c>
      <c r="C42" s="46"/>
      <c r="D42" s="46"/>
      <c r="E42" s="46"/>
      <c r="F42" s="36"/>
      <c r="G42" s="36"/>
      <c r="H42" s="36"/>
      <c r="I42" s="36"/>
      <c r="J42" s="47"/>
      <c r="K42" s="47"/>
      <c r="L42" s="47"/>
      <c r="M42" s="47"/>
      <c r="N42" s="47"/>
      <c r="O42" s="47"/>
      <c r="P42" s="48"/>
      <c r="Q42" s="47"/>
      <c r="R42" s="47"/>
      <c r="S42" s="47"/>
      <c r="T42" s="47"/>
      <c r="U42" s="49"/>
      <c r="V42" s="49"/>
      <c r="W42" s="49"/>
      <c r="X42" s="49"/>
      <c r="Y42" s="49"/>
      <c r="Z42" s="49"/>
      <c r="AA42" s="49"/>
      <c r="AB42" s="49"/>
      <c r="AC42" s="30"/>
      <c r="AD42" s="49"/>
      <c r="AE42" s="36"/>
      <c r="AF42" s="49"/>
      <c r="AG42" s="36"/>
      <c r="AH42" s="49"/>
      <c r="AI42" s="49"/>
      <c r="AJ42" s="49"/>
      <c r="AK42" s="36"/>
      <c r="AL42" s="49"/>
      <c r="AM42" s="36"/>
      <c r="AN42" s="49"/>
      <c r="AO42" s="50"/>
      <c r="AP42" s="50"/>
      <c r="AQ42" s="51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2"/>
      <c r="G44" s="19"/>
      <c r="H44" s="19"/>
      <c r="I44" s="19"/>
      <c r="J44" s="53"/>
      <c r="K44" s="19"/>
      <c r="L44" s="19"/>
      <c r="M44" s="54"/>
      <c r="N44" s="55"/>
      <c r="O44" s="55"/>
      <c r="P44" s="19"/>
      <c r="R44" s="19"/>
      <c r="S44" s="56"/>
      <c r="T44" s="19"/>
      <c r="U44" s="56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7"/>
      <c r="G45" s="57"/>
      <c r="H45" s="19"/>
      <c r="I45" s="55"/>
      <c r="J45" s="55"/>
      <c r="K45" s="55"/>
      <c r="L45" s="55"/>
      <c r="M45" s="58"/>
      <c r="N45" s="58"/>
      <c r="O45" s="55"/>
      <c r="P45" s="19"/>
      <c r="R45" s="19"/>
      <c r="S45" s="56"/>
      <c r="T45" s="19"/>
      <c r="U45" s="56"/>
      <c r="V45" s="19"/>
      <c r="W45" s="19"/>
      <c r="X45" s="19"/>
      <c r="Y45" s="59"/>
      <c r="Z45" s="5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0" t="s">
        <v>63</v>
      </c>
      <c r="C46" s="3"/>
      <c r="G46" s="57"/>
      <c r="I46" s="55"/>
      <c r="J46" s="61"/>
      <c r="K46" s="55"/>
      <c r="L46" s="55"/>
      <c r="M46" s="62"/>
      <c r="N46" s="63"/>
      <c r="T46" s="16"/>
      <c r="U46" s="16"/>
      <c r="V46" s="16"/>
      <c r="W46" s="16"/>
      <c r="X46" s="16"/>
      <c r="Y46" s="59"/>
      <c r="Z46" s="59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2022-08-07T04:06:23Z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