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<sst xmlns="http://schemas.openxmlformats.org/spreadsheetml/2006/main" count="365" uniqueCount="69">
  <si>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</si>
  <si>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</si>
  <si>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</si>
  <si>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</si>
  <si>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</si>
  <si>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</si>
  <si>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</si>
  <si>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</si>
  <si>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</si>
  <si>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</si>
  <si>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</si>
  <si>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</si>
  <si>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</si>
  <si>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</si>
  <si>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</si>
  <si>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</si>
  <si>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</si>
  <si>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</si>
  <si>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</si>
  <si>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</si>
  <si>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</si>
  <si>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</si>
  <si>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</si>
  <si>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</si>
  <si>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</si>
  <si>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</si>
  <si>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</si>
  <si>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</si>
  <si>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</si>
  <si>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</si>
  <si>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</si>
  <si>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</si>
  <si>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</si>
  <si>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</si>
  <si>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</si>
  <si>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</si>
  <si>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</si>
  <si>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</si>
  <si>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</si>
  <si>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</si>
  <si>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</si>
  <si>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</si>
  <si>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</si>
  <si>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</si>
  <si>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</si>
  <si>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</si>
  <si>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</si>
  <si>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</si>
  <si>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</si>
  <si>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</si>
  <si>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</si>
  <si>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</si>
  <si>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</si>
  <si>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</si>
  <si>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</si>
  <si>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</si>
  <si>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</si>
  <si>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</si>
  <si>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</si>
  <si>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</si>
  <si>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</si>
  <si>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</si>
  <si>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Sr. Sergio Gonzalez Guerrero</t>
  </si>
  <si>
    <t xml:space="preserve">CIFRAS PRELIMINARES \ PARA USO CIENTÍFICO  </t>
  </si>
  <si>
    <t>SM</t>
  </si>
  <si>
    <t>BAGRE</t>
  </si>
  <si>
    <t>R.M.N°059-2024-PRODUCE, R.M.N°118-2024-PRODUCE</t>
  </si>
  <si>
    <t>Callao,27 de mayo del 2024</t>
  </si>
  <si>
    <t xml:space="preserve">        Fecha  : 25/05/2024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</si>
</sst>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M1" zoomScale="22" zoomScaleNormal="22" workbookViewId="0">
      <selection activeCell="AL28" sqref="AL28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4" t="s">
        <v>62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2:50" ht="45" customHeight="1" x14ac:dyDescent="0.65"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6" t="s">
        <v>4</v>
      </c>
      <c r="AN6" s="56"/>
      <c r="AO6" s="56"/>
      <c r="AP6" s="56"/>
      <c r="AQ6" s="56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7"/>
      <c r="AP7" s="57"/>
      <c r="AQ7" s="57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6" t="s">
        <v>68</v>
      </c>
      <c r="AP8" s="56"/>
      <c r="AQ8" s="56"/>
    </row>
    <row r="9" spans="2:50" ht="28.2" x14ac:dyDescent="0.5">
      <c r="B9" s="4" t="s">
        <v>6</v>
      </c>
      <c r="C9" s="10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59" t="s">
        <v>19</v>
      </c>
      <c r="Z10" s="59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60" t="s">
        <v>27</v>
      </c>
      <c r="AP10" s="60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893.08500000000004</v>
      </c>
      <c r="F12" s="24">
        <v>0</v>
      </c>
      <c r="G12" s="24">
        <v>12066.555</v>
      </c>
      <c r="H12" s="24">
        <v>404.71</v>
      </c>
      <c r="I12" s="24">
        <v>13195.18</v>
      </c>
      <c r="J12" s="24">
        <v>606.21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3565.97</v>
      </c>
      <c r="R12" s="24">
        <v>0</v>
      </c>
      <c r="S12" s="24">
        <v>1814.2049999999999</v>
      </c>
      <c r="T12" s="24">
        <v>0</v>
      </c>
      <c r="U12" s="24">
        <v>1024.4000000000001</v>
      </c>
      <c r="V12" s="24">
        <v>1036.575</v>
      </c>
      <c r="W12" s="24">
        <v>0</v>
      </c>
      <c r="X12" s="24">
        <v>0</v>
      </c>
      <c r="Y12" s="24">
        <v>1714.345</v>
      </c>
      <c r="Z12" s="24">
        <v>316.95999999999998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78.91</v>
      </c>
      <c r="AN12" s="24">
        <v>349.51</v>
      </c>
      <c r="AO12" s="24">
        <f>SUMIF($C$11:$AN$11,"Ind",C12:AN12)</f>
        <v>34352.650000000009</v>
      </c>
      <c r="AP12" s="24">
        <f>SUMIF($C$11:$AN$11,"I.Mad",C12:AN12)</f>
        <v>2713.9650000000001</v>
      </c>
      <c r="AQ12" s="24">
        <f>SUM(AO12:AP12)</f>
        <v>37066.615000000005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>
        <v>3</v>
      </c>
      <c r="F13" s="24" t="s">
        <v>33</v>
      </c>
      <c r="G13" s="24">
        <v>36</v>
      </c>
      <c r="H13" s="24">
        <v>10</v>
      </c>
      <c r="I13" s="24">
        <v>89</v>
      </c>
      <c r="J13" s="24">
        <v>16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17</v>
      </c>
      <c r="R13" s="24" t="s">
        <v>33</v>
      </c>
      <c r="S13" s="24">
        <v>9</v>
      </c>
      <c r="T13" s="24" t="s">
        <v>33</v>
      </c>
      <c r="U13" s="24">
        <v>4</v>
      </c>
      <c r="V13" s="24">
        <v>13</v>
      </c>
      <c r="W13" s="24" t="s">
        <v>33</v>
      </c>
      <c r="X13" s="24" t="s">
        <v>33</v>
      </c>
      <c r="Y13" s="24">
        <v>10</v>
      </c>
      <c r="Z13" s="24">
        <v>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>
        <v>1</v>
      </c>
      <c r="AN13" s="24">
        <v>4</v>
      </c>
      <c r="AO13" s="24">
        <f>SUMIF($C$11:$AN$11,"Ind*",C13:AN13)</f>
        <v>169</v>
      </c>
      <c r="AP13" s="24">
        <f>SUMIF($C$11:$AN$11,"I.Mad",C13:AN13)</f>
        <v>46</v>
      </c>
      <c r="AQ13" s="24">
        <f>SUM(AO13:AP13)</f>
        <v>215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>
        <v>3</v>
      </c>
      <c r="F14" s="24" t="s">
        <v>33</v>
      </c>
      <c r="G14" s="24">
        <v>12</v>
      </c>
      <c r="H14" s="24">
        <v>4</v>
      </c>
      <c r="I14" s="24">
        <v>10</v>
      </c>
      <c r="J14" s="24" t="s">
        <v>64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8</v>
      </c>
      <c r="R14" s="24" t="s">
        <v>33</v>
      </c>
      <c r="S14" s="24">
        <v>5</v>
      </c>
      <c r="T14" s="24" t="s">
        <v>33</v>
      </c>
      <c r="U14" s="24">
        <v>1</v>
      </c>
      <c r="V14" s="24">
        <v>5</v>
      </c>
      <c r="W14" s="24" t="s">
        <v>33</v>
      </c>
      <c r="X14" s="24" t="s">
        <v>33</v>
      </c>
      <c r="Y14" s="24">
        <v>2</v>
      </c>
      <c r="Z14" s="24">
        <v>2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>
        <v>1</v>
      </c>
      <c r="AN14" s="24">
        <v>2</v>
      </c>
      <c r="AO14" s="24">
        <f>SUMIF($C$11:$AN$11,"Ind*",C14:AN14)</f>
        <v>42</v>
      </c>
      <c r="AP14" s="24">
        <f>SUMIF($C$11:$AN$11,"I.Mad",C14:AN14)</f>
        <v>13</v>
      </c>
      <c r="AQ14" s="24">
        <f>SUM(AO14:AP14)</f>
        <v>55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>
        <v>4.3020570583503499</v>
      </c>
      <c r="F15" s="24" t="s">
        <v>33</v>
      </c>
      <c r="G15" s="24">
        <v>8.7708822853292308</v>
      </c>
      <c r="H15" s="24">
        <v>31.7878936457195</v>
      </c>
      <c r="I15" s="24">
        <v>4.5168931563133201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29.650721755981898</v>
      </c>
      <c r="R15" s="24" t="s">
        <v>33</v>
      </c>
      <c r="S15" s="24">
        <v>14.567681385553</v>
      </c>
      <c r="T15" s="24" t="s">
        <v>33</v>
      </c>
      <c r="U15" s="24">
        <v>43.979057591620602</v>
      </c>
      <c r="V15" s="24">
        <v>22.431533444966298</v>
      </c>
      <c r="W15" s="24" t="s">
        <v>33</v>
      </c>
      <c r="X15" s="24" t="s">
        <v>33</v>
      </c>
      <c r="Y15" s="24">
        <v>37.406201354475201</v>
      </c>
      <c r="Z15" s="24">
        <v>50.152072700080197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>
        <v>95.767195767195773</v>
      </c>
      <c r="AN15" s="24">
        <v>94.057218752544031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>
        <v>13</v>
      </c>
      <c r="F16" s="27" t="s">
        <v>33</v>
      </c>
      <c r="G16" s="27">
        <v>13</v>
      </c>
      <c r="H16" s="27">
        <v>12</v>
      </c>
      <c r="I16" s="27">
        <v>13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12</v>
      </c>
      <c r="R16" s="27" t="s">
        <v>33</v>
      </c>
      <c r="S16" s="27">
        <v>12.5</v>
      </c>
      <c r="T16" s="27" t="s">
        <v>33</v>
      </c>
      <c r="U16" s="27">
        <v>12</v>
      </c>
      <c r="V16" s="27">
        <v>12.5</v>
      </c>
      <c r="W16" s="27" t="s">
        <v>33</v>
      </c>
      <c r="X16" s="27" t="s">
        <v>33</v>
      </c>
      <c r="Y16" s="27">
        <v>12</v>
      </c>
      <c r="Z16" s="27">
        <v>12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7">
        <v>8.5</v>
      </c>
      <c r="AN16" s="27">
        <v>9.5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11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11"/>
      <c r="U17" s="29"/>
      <c r="V17" s="29"/>
      <c r="W17" s="29"/>
      <c r="X17" s="11"/>
      <c r="Y17" s="29"/>
      <c r="Z17" s="29"/>
      <c r="AA17" s="29"/>
      <c r="AB17" s="30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7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24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35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46.8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44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7">
        <v>0.22792999999999999</v>
      </c>
      <c r="AA30" s="24"/>
      <c r="AB30" s="32"/>
      <c r="AC30" s="32"/>
      <c r="AD30" s="32"/>
      <c r="AE30" s="32"/>
      <c r="AF30" s="35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0.22792999999999999</v>
      </c>
      <c r="AQ30" s="32">
        <f t="shared" si="2"/>
        <v>0.22792999999999999</v>
      </c>
    </row>
    <row r="31" spans="1:43" ht="50.25" customHeight="1" x14ac:dyDescent="0.7">
      <c r="A31" s="1">
        <v>0.2</v>
      </c>
      <c r="B31" s="25" t="s">
        <v>60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5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5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51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52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53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54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55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893.08500000000004</v>
      </c>
      <c r="F41" s="32">
        <f t="shared" si="3"/>
        <v>0</v>
      </c>
      <c r="G41" s="32">
        <f t="shared" si="3"/>
        <v>12066.555</v>
      </c>
      <c r="H41" s="32">
        <f>+SUM(H24:H40,H18,H12)</f>
        <v>404.71</v>
      </c>
      <c r="I41" s="32">
        <f>+SUM(I24:I40,I18,I12)</f>
        <v>13195.18</v>
      </c>
      <c r="J41" s="32">
        <f t="shared" si="3"/>
        <v>606.21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3565.97</v>
      </c>
      <c r="R41" s="32">
        <f t="shared" si="3"/>
        <v>0</v>
      </c>
      <c r="S41" s="32">
        <f t="shared" si="3"/>
        <v>1814.2049999999999</v>
      </c>
      <c r="T41" s="32">
        <f t="shared" si="3"/>
        <v>0</v>
      </c>
      <c r="U41" s="32">
        <f t="shared" si="3"/>
        <v>1024.4000000000001</v>
      </c>
      <c r="V41" s="32">
        <f t="shared" si="3"/>
        <v>1036.575</v>
      </c>
      <c r="W41" s="32">
        <f t="shared" si="3"/>
        <v>0</v>
      </c>
      <c r="X41" s="32">
        <f t="shared" si="3"/>
        <v>0</v>
      </c>
      <c r="Y41" s="32">
        <f t="shared" si="3"/>
        <v>1714.345</v>
      </c>
      <c r="Z41" s="32">
        <f t="shared" si="3"/>
        <v>317.18792999999999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>+SUM(AD25:AD40,AD18,AD12)</f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78.91</v>
      </c>
      <c r="AN41" s="32">
        <f>+SUM(AN24:AN40,AN18,AN12)</f>
        <v>349.51</v>
      </c>
      <c r="AO41" s="32">
        <f>SUM(AO12,AO18,AO24:AO37)</f>
        <v>34352.650000000009</v>
      </c>
      <c r="AP41" s="32">
        <f>SUM(AP12,AP18,AP24:AP37)</f>
        <v>2714.1929300000002</v>
      </c>
      <c r="AQ41" s="32">
        <f t="shared" si="2"/>
        <v>37066.842930000006</v>
      </c>
    </row>
    <row r="42" spans="2:43" ht="50.25" customHeight="1" x14ac:dyDescent="0.7">
      <c r="B42" s="23" t="s">
        <v>56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63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57</v>
      </c>
      <c r="C44" s="4" t="s">
        <v>58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59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61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2024-05-27T20:06:51Z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