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Industrial\"/>
    </mc:Choice>
  </mc:AlternateContent>
  <bookViews>
    <workbookView showHorizontalScroll="0" showVerticalScroll="0" showSheetTabs="0" xWindow="0" yWindow="240" windowWidth="20490" windowHeight="751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<sst xmlns="http://schemas.openxmlformats.org/spreadsheetml/2006/main" count="353" uniqueCount="68">
  <si>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</si>
  <si>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</si>
  <si>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</si>
  <si>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</si>
  <si>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</si>
  <si>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</si>
  <si>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</si>
  <si>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</si>
  <si>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</si>
  <si>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</si>
  <si>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</si>
  <si>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</si>
  <si>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</si>
  <si>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</si>
  <si>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</si>
  <si>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</si>
  <si>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</si>
  <si>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</si>
  <si>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</si>
  <si>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</si>
  <si>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</si>
  <si>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</si>
  <si>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</si>
  <si>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</si>
  <si>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</si>
  <si>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</si>
  <si>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</si>
  <si>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</si>
  <si>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</si>
  <si>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</si>
  <si>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</si>
  <si>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</si>
  <si>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</si>
  <si>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</si>
  <si>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</si>
  <si>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</si>
  <si>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</si>
  <si>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</si>
  <si>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</si>
  <si>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</si>
  <si>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</si>
  <si>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</si>
  <si>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</si>
  <si>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</si>
  <si>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</si>
  <si>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</si>
  <si>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</si>
  <si>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</si>
  <si>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</si>
  <si>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</si>
  <si>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</si>
  <si>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</si>
  <si>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</si>
  <si>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</si>
  <si>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</si>
  <si>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</si>
  <si>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</si>
  <si>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</si>
  <si>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</si>
  <si>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GCQ/jsr/due</t>
  </si>
  <si>
    <t>R.M.N°010-2017-PRODUCE, R.M.N°099-2017-PRODUCE,  R.M.N°173-2017-PRODUCE</t>
  </si>
  <si>
    <t>S/M</t>
  </si>
  <si>
    <t xml:space="preserve">        Fecha  : 25/04/2017</t>
  </si>
  <si>
    <t>Callao, 26 de abril del 2017</t>
  </si>
  <si>
    <t>10.5y13.5</t>
  </si>
  <si>
    <t>PAMPANITO</t>
  </si>
  <si>
    <t>PEZ AGUJA</t>
  </si>
  <si>
    <t>11.0y13.5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</si>
</sst>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8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18" fillId="0" borderId="0" xfId="0" applyFont="1" applyFill="1"/>
    <xf numFmtId="0" fontId="7" fillId="0" borderId="0" xfId="0" applyFont="1" applyFill="1" applyBorder="1"/>
    <xf numFmtId="0" fontId="0" fillId="0" borderId="1" xfId="0" applyBorder="1"/>
    <xf numFmtId="0" fontId="35" fillId="0" borderId="0" xfId="0" applyFont="1" applyBorder="1" applyAlignment="1"/>
    <xf numFmtId="167" fontId="35" fillId="0" borderId="0" xfId="0" applyNumberFormat="1" applyFont="1" applyBorder="1" applyAlignment="1"/>
    <xf numFmtId="0" fontId="34" fillId="0" borderId="2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2" fontId="18" fillId="0" borderId="5" xfId="0" applyNumberFormat="1" applyFont="1" applyBorder="1" applyAlignment="1">
      <alignment horizontal="center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3" zoomScaleNormal="23" workbookViewId="0">
      <selection activeCell="AE18" sqref="AE18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7.7109375" style="2" customWidth="1"/>
    <col min="27" max="27" width="34.5703125" style="2" customWidth="1"/>
    <col min="28" max="28" width="22.28515625" style="2" customWidth="1"/>
    <col min="29" max="29" width="34.85546875" style="2" bestFit="1" customWidth="1"/>
    <col min="30" max="30" width="29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56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35.25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62</v>
      </c>
      <c r="AP8" s="123"/>
      <c r="AQ8" s="123"/>
    </row>
    <row r="9" spans="2:48" ht="21.75" customHeight="1" x14ac:dyDescent="0.4">
      <c r="B9" s="14" t="s">
        <v>2</v>
      </c>
      <c r="C9" s="11" t="s">
        <v>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9" t="s">
        <v>4</v>
      </c>
      <c r="D10" s="116"/>
      <c r="E10" s="119" t="s">
        <v>5</v>
      </c>
      <c r="F10" s="116"/>
      <c r="G10" s="117" t="s">
        <v>6</v>
      </c>
      <c r="H10" s="118"/>
      <c r="I10" s="121" t="s">
        <v>45</v>
      </c>
      <c r="J10" s="121"/>
      <c r="K10" s="121" t="s">
        <v>7</v>
      </c>
      <c r="L10" s="121"/>
      <c r="M10" s="119" t="s">
        <v>8</v>
      </c>
      <c r="N10" s="120"/>
      <c r="O10" s="119" t="s">
        <v>9</v>
      </c>
      <c r="P10" s="120"/>
      <c r="Q10" s="117" t="s">
        <v>10</v>
      </c>
      <c r="R10" s="118"/>
      <c r="S10" s="117" t="s">
        <v>11</v>
      </c>
      <c r="T10" s="118"/>
      <c r="U10" s="117" t="s">
        <v>12</v>
      </c>
      <c r="V10" s="118"/>
      <c r="W10" s="117" t="s">
        <v>53</v>
      </c>
      <c r="X10" s="118"/>
      <c r="Y10" s="119" t="s">
        <v>47</v>
      </c>
      <c r="Z10" s="116"/>
      <c r="AA10" s="117" t="s">
        <v>38</v>
      </c>
      <c r="AB10" s="118"/>
      <c r="AC10" s="117" t="s">
        <v>13</v>
      </c>
      <c r="AD10" s="118"/>
      <c r="AE10" s="115" t="s">
        <v>57</v>
      </c>
      <c r="AF10" s="116"/>
      <c r="AG10" s="115" t="s">
        <v>48</v>
      </c>
      <c r="AH10" s="116"/>
      <c r="AI10" s="115" t="s">
        <v>49</v>
      </c>
      <c r="AJ10" s="116"/>
      <c r="AK10" s="115" t="s">
        <v>50</v>
      </c>
      <c r="AL10" s="116"/>
      <c r="AM10" s="115" t="s">
        <v>51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163.76</v>
      </c>
      <c r="G12" s="51">
        <v>5083.3249999999998</v>
      </c>
      <c r="H12" s="51">
        <v>1175.5</v>
      </c>
      <c r="I12" s="51">
        <v>4450.13</v>
      </c>
      <c r="J12" s="51">
        <v>4010.94</v>
      </c>
      <c r="K12" s="51">
        <v>926.18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5615</v>
      </c>
      <c r="R12" s="51">
        <v>0</v>
      </c>
      <c r="S12" s="51">
        <v>4105</v>
      </c>
      <c r="T12" s="51">
        <v>0</v>
      </c>
      <c r="U12" s="51">
        <v>610</v>
      </c>
      <c r="V12" s="51">
        <v>340</v>
      </c>
      <c r="W12" s="51">
        <v>5270</v>
      </c>
      <c r="X12" s="51">
        <v>0</v>
      </c>
      <c r="Y12" s="51">
        <v>3676.2970028956497</v>
      </c>
      <c r="Z12" s="51">
        <v>639.70867332382318</v>
      </c>
      <c r="AA12" s="51">
        <v>1761.6659999999999</v>
      </c>
      <c r="AB12" s="51">
        <v>0</v>
      </c>
      <c r="AC12" s="51">
        <v>9540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33.284999999999997</v>
      </c>
      <c r="AO12" s="52">
        <f>SUMIF($C$11:$AN$11,"Ind*",C12:AN12)</f>
        <v>41037.598002895655</v>
      </c>
      <c r="AP12" s="52">
        <f>SUMIF($C$11:$AN$11,"I.Mad",C12:AN12)</f>
        <v>6363.1936733238226</v>
      </c>
      <c r="AQ12" s="52">
        <f>SUM(AO12:AP12)</f>
        <v>47400.79167621948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>
        <v>4</v>
      </c>
      <c r="G13" s="53">
        <v>28</v>
      </c>
      <c r="H13" s="53">
        <v>21</v>
      </c>
      <c r="I13" s="53">
        <v>21</v>
      </c>
      <c r="J13" s="53">
        <v>73</v>
      </c>
      <c r="K13" s="53">
        <v>4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>
        <v>29</v>
      </c>
      <c r="R13" s="53" t="s">
        <v>20</v>
      </c>
      <c r="S13" s="53">
        <v>22</v>
      </c>
      <c r="T13" s="53" t="s">
        <v>20</v>
      </c>
      <c r="U13" s="53">
        <v>7</v>
      </c>
      <c r="V13" s="53">
        <v>4</v>
      </c>
      <c r="W13" s="53">
        <v>19</v>
      </c>
      <c r="X13" s="53" t="s">
        <v>20</v>
      </c>
      <c r="Y13" s="53">
        <v>21</v>
      </c>
      <c r="Z13" s="53">
        <v>5</v>
      </c>
      <c r="AA13" s="53">
        <v>6</v>
      </c>
      <c r="AB13" s="53" t="s">
        <v>20</v>
      </c>
      <c r="AC13" s="53">
        <v>26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>
        <v>1</v>
      </c>
      <c r="AO13" s="52">
        <f>SUMIF($C$11:$AN$11,"Ind*",C13:AN13)</f>
        <v>183</v>
      </c>
      <c r="AP13" s="52">
        <f>SUMIF($C$11:$AN$11,"I.Mad",C13:AN13)</f>
        <v>108</v>
      </c>
      <c r="AQ13" s="52">
        <f>SUM(AO13:AP13)</f>
        <v>291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61</v>
      </c>
      <c r="G14" s="53">
        <v>10</v>
      </c>
      <c r="H14" s="53">
        <v>6</v>
      </c>
      <c r="I14" s="53">
        <v>7</v>
      </c>
      <c r="J14" s="53">
        <v>7</v>
      </c>
      <c r="K14" s="53">
        <v>4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>
        <v>9</v>
      </c>
      <c r="R14" s="53" t="s">
        <v>20</v>
      </c>
      <c r="S14" s="53">
        <v>7</v>
      </c>
      <c r="T14" s="53" t="s">
        <v>20</v>
      </c>
      <c r="U14" s="53">
        <v>2</v>
      </c>
      <c r="V14" s="53">
        <v>3</v>
      </c>
      <c r="W14" s="53">
        <v>8</v>
      </c>
      <c r="X14" s="53" t="s">
        <v>20</v>
      </c>
      <c r="Y14" s="53">
        <v>5</v>
      </c>
      <c r="Z14" s="53">
        <v>1</v>
      </c>
      <c r="AA14" s="53">
        <v>4</v>
      </c>
      <c r="AB14" s="53" t="s">
        <v>20</v>
      </c>
      <c r="AC14" s="53">
        <v>8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61</v>
      </c>
      <c r="AO14" s="52">
        <f>SUMIF($C$11:$AN$11,"Ind*",C14:AN14)</f>
        <v>64</v>
      </c>
      <c r="AP14" s="52">
        <f>SUMIF($C$11:$AN$11,"I.Mad",C14:AN14)</f>
        <v>17</v>
      </c>
      <c r="AQ14" s="52">
        <f>SUM(AO14:AP14)</f>
        <v>81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>
        <v>8.7315556926527833</v>
      </c>
      <c r="H15" s="53">
        <v>6.6947601577135113E-2</v>
      </c>
      <c r="I15" s="53">
        <v>24.110936154442808</v>
      </c>
      <c r="J15" s="53">
        <v>19.405951567373677</v>
      </c>
      <c r="K15" s="53">
        <v>29.355628265199744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>
        <v>29.588476831831052</v>
      </c>
      <c r="R15" s="53" t="s">
        <v>20</v>
      </c>
      <c r="S15" s="53">
        <v>40.541228895802277</v>
      </c>
      <c r="T15" s="53" t="s">
        <v>20</v>
      </c>
      <c r="U15" s="53">
        <v>41.853592178090153</v>
      </c>
      <c r="V15" s="53">
        <v>56.259375553538327</v>
      </c>
      <c r="W15" s="53">
        <v>47.305678399739406</v>
      </c>
      <c r="X15" s="53" t="s">
        <v>20</v>
      </c>
      <c r="Y15" s="53">
        <v>60.471356178673886</v>
      </c>
      <c r="Z15" s="53">
        <v>61.29032258064516</v>
      </c>
      <c r="AA15" s="53">
        <v>74.995203385528754</v>
      </c>
      <c r="AB15" s="53" t="s">
        <v>20</v>
      </c>
      <c r="AC15" s="53">
        <v>63.425949614925329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>
        <v>14</v>
      </c>
      <c r="H16" s="58">
        <v>14</v>
      </c>
      <c r="I16" s="58">
        <v>14</v>
      </c>
      <c r="J16" s="58">
        <v>13.5</v>
      </c>
      <c r="K16" s="58">
        <v>11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>
        <v>12</v>
      </c>
      <c r="R16" s="58" t="s">
        <v>20</v>
      </c>
      <c r="S16" s="58">
        <v>11</v>
      </c>
      <c r="T16" s="58" t="s">
        <v>20</v>
      </c>
      <c r="U16" s="58">
        <v>11.5</v>
      </c>
      <c r="V16" s="58">
        <v>11</v>
      </c>
      <c r="W16" s="58">
        <v>11.5</v>
      </c>
      <c r="X16" s="58" t="s">
        <v>20</v>
      </c>
      <c r="Y16" s="58">
        <v>11</v>
      </c>
      <c r="Z16" s="58">
        <v>11.5</v>
      </c>
      <c r="AA16" s="58" t="s">
        <v>67</v>
      </c>
      <c r="AB16" s="58" t="s">
        <v>20</v>
      </c>
      <c r="AC16" s="58" t="s">
        <v>64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>SUMIF($C$11:$AN$11,"Ind*",C24:AN24)</f>
        <v>0</v>
      </c>
      <c r="AP24" s="52">
        <f>SUMIF($C$11:$AN$11,"I.Mad",C24:AN24)</f>
        <v>0</v>
      </c>
      <c r="AQ24" s="71">
        <f t="shared" ref="AQ24:AQ37" si="0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55"/>
      <c r="G25" s="55"/>
      <c r="H25" s="55"/>
      <c r="I25" s="55"/>
      <c r="J25" s="55"/>
      <c r="K25" s="55">
        <v>5.97</v>
      </c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/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ref="AO25:AO37" si="1">SUMIF($C$11:$AN$11,"Ind*",C25:AN25)</f>
        <v>5.97</v>
      </c>
      <c r="AP25" s="52">
        <f t="shared" ref="AP25:AP37" si="2">SUMIF($C$11:$AN$11,"I.Mad",C25:AN25)</f>
        <v>0</v>
      </c>
      <c r="AQ25" s="71">
        <f>SUM(AO25:AP25)</f>
        <v>5.97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1"/>
        <v>0</v>
      </c>
      <c r="AP26" s="52">
        <f t="shared" si="2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1"/>
        <v>0</v>
      </c>
      <c r="AP27" s="52">
        <f t="shared" si="2"/>
        <v>0</v>
      </c>
      <c r="AQ27" s="55">
        <f t="shared" si="0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1"/>
        <v>0</v>
      </c>
      <c r="AP28" s="52">
        <f t="shared" si="2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2"/>
      <c r="Q29" s="112"/>
      <c r="R29" s="112"/>
      <c r="S29" s="112"/>
      <c r="T29" s="112"/>
      <c r="U29" s="112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1"/>
        <v>0</v>
      </c>
      <c r="AP29" s="52">
        <f t="shared" si="2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2"/>
      <c r="Q30" s="112"/>
      <c r="R30" s="112"/>
      <c r="S30" s="112"/>
      <c r="T30" s="112"/>
      <c r="U30" s="112"/>
      <c r="V30" s="71"/>
      <c r="W30" s="71"/>
      <c r="X30" s="71"/>
      <c r="Y30" s="71">
        <v>1.3279971043498626</v>
      </c>
      <c r="Z30" s="71">
        <v>0.13632667617689018</v>
      </c>
      <c r="AA30" s="55">
        <v>8.3339999999999996</v>
      </c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1"/>
        <v>9.6619971043498616</v>
      </c>
      <c r="AP30" s="52">
        <f t="shared" si="2"/>
        <v>0.13632667617689018</v>
      </c>
      <c r="AQ30" s="55">
        <f t="shared" si="0"/>
        <v>9.7983237805267525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2"/>
      <c r="Q31" s="112"/>
      <c r="R31" s="112"/>
      <c r="S31" s="112"/>
      <c r="T31" s="112"/>
      <c r="U31" s="112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1"/>
        <v>0</v>
      </c>
      <c r="AP31" s="52">
        <f t="shared" si="2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2"/>
      <c r="Q32" s="112"/>
      <c r="R32" s="112"/>
      <c r="S32" s="112"/>
      <c r="T32" s="112"/>
      <c r="U32" s="112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1"/>
        <v>0</v>
      </c>
      <c r="AP32" s="52">
        <f t="shared" si="2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2"/>
      <c r="Q33" s="112"/>
      <c r="R33" s="112"/>
      <c r="S33" s="112"/>
      <c r="T33" s="112"/>
      <c r="U33" s="112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1"/>
        <v>0</v>
      </c>
      <c r="AP34" s="52">
        <f t="shared" si="2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1"/>
        <v>0</v>
      </c>
      <c r="AP35" s="52">
        <f t="shared" si="2"/>
        <v>0</v>
      </c>
      <c r="AQ35" s="55">
        <f t="shared" si="0"/>
        <v>0</v>
      </c>
    </row>
    <row r="36" spans="2:43" ht="50.25" customHeight="1" x14ac:dyDescent="0.55000000000000004">
      <c r="B36" s="81" t="s">
        <v>66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27">
        <v>4.1000000000000002E-2</v>
      </c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1"/>
        <v>4.1000000000000002E-2</v>
      </c>
      <c r="AP36" s="52">
        <f t="shared" si="2"/>
        <v>0</v>
      </c>
      <c r="AQ36" s="55">
        <f t="shared" si="0"/>
        <v>4.1000000000000002E-2</v>
      </c>
    </row>
    <row r="37" spans="2:43" ht="50.25" customHeight="1" x14ac:dyDescent="0.55000000000000004">
      <c r="B37" s="81" t="s">
        <v>65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27">
        <v>0.01</v>
      </c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1"/>
        <v>0.01</v>
      </c>
      <c r="AP37" s="52">
        <f t="shared" si="2"/>
        <v>0</v>
      </c>
      <c r="AQ37" s="55">
        <f t="shared" si="0"/>
        <v>0.01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0</v>
      </c>
      <c r="F38" s="55">
        <f t="shared" si="3"/>
        <v>163.76</v>
      </c>
      <c r="G38" s="55">
        <f t="shared" si="3"/>
        <v>5083.3249999999998</v>
      </c>
      <c r="H38" s="55">
        <f t="shared" si="3"/>
        <v>1175.5</v>
      </c>
      <c r="I38" s="55">
        <f t="shared" si="3"/>
        <v>4450.13</v>
      </c>
      <c r="J38" s="55">
        <f t="shared" si="3"/>
        <v>4010.94</v>
      </c>
      <c r="K38" s="55">
        <f t="shared" si="3"/>
        <v>932.15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5615</v>
      </c>
      <c r="R38" s="55">
        <f t="shared" si="3"/>
        <v>0</v>
      </c>
      <c r="S38" s="55">
        <f t="shared" si="3"/>
        <v>4105</v>
      </c>
      <c r="T38" s="55">
        <f t="shared" si="3"/>
        <v>0</v>
      </c>
      <c r="U38" s="55">
        <f t="shared" si="3"/>
        <v>610</v>
      </c>
      <c r="V38" s="55">
        <f t="shared" si="3"/>
        <v>340</v>
      </c>
      <c r="W38" s="55">
        <f t="shared" si="3"/>
        <v>5270</v>
      </c>
      <c r="X38" s="55">
        <f t="shared" si="3"/>
        <v>0</v>
      </c>
      <c r="Y38" s="55">
        <f t="shared" si="3"/>
        <v>3677.6249999999995</v>
      </c>
      <c r="Z38" s="55">
        <f t="shared" si="3"/>
        <v>639.84500000000003</v>
      </c>
      <c r="AA38" s="55">
        <f t="shared" si="3"/>
        <v>1770</v>
      </c>
      <c r="AB38" s="55">
        <f t="shared" si="3"/>
        <v>0</v>
      </c>
      <c r="AC38" s="55">
        <f t="shared" si="3"/>
        <v>9540.0509999999995</v>
      </c>
      <c r="AD38" s="55">
        <f t="shared" si="3"/>
        <v>0</v>
      </c>
      <c r="AE38" s="55">
        <f t="shared" si="3"/>
        <v>0</v>
      </c>
      <c r="AF38" s="55">
        <f t="shared" si="3"/>
        <v>0</v>
      </c>
      <c r="AG38" s="55">
        <f>+SUM(AG12,AG18,AG24:AG37)</f>
        <v>0</v>
      </c>
      <c r="AH38" s="55">
        <f t="shared" si="3"/>
        <v>0</v>
      </c>
      <c r="AI38" s="55">
        <f t="shared" si="3"/>
        <v>0</v>
      </c>
      <c r="AJ38" s="55">
        <f t="shared" si="3"/>
        <v>0</v>
      </c>
      <c r="AK38" s="55">
        <f t="shared" si="3"/>
        <v>0</v>
      </c>
      <c r="AL38" s="55">
        <f t="shared" si="3"/>
        <v>0</v>
      </c>
      <c r="AM38" s="55">
        <f t="shared" si="3"/>
        <v>0</v>
      </c>
      <c r="AN38" s="55">
        <f t="shared" si="3"/>
        <v>33.284999999999997</v>
      </c>
      <c r="AO38" s="55">
        <f>SUM(AO12,AO18,AO24:AO37)</f>
        <v>41053.281000000003</v>
      </c>
      <c r="AP38" s="55">
        <f>SUM(AP12,AP18,AP24:AP37)</f>
        <v>6363.33</v>
      </c>
      <c r="AQ38" s="55">
        <f>SUM(AO38:AP38)</f>
        <v>47416.611000000004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18.7</v>
      </c>
      <c r="H39" s="57"/>
      <c r="I39" s="57">
        <v>22.4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17.2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63</v>
      </c>
      <c r="AN43" s="3"/>
    </row>
    <row r="44" spans="2:43" ht="45" x14ac:dyDescent="0.6">
      <c r="B44" s="21" t="s">
        <v>59</v>
      </c>
      <c r="C44" s="14"/>
      <c r="D44" s="72"/>
      <c r="E44" s="14"/>
      <c r="F44" s="14"/>
      <c r="G44" s="14"/>
      <c r="H44" s="14"/>
      <c r="I44" s="29"/>
      <c r="J44" s="29"/>
      <c r="K44" s="114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114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5" x14ac:dyDescent="0.6">
      <c r="B46" s="94"/>
      <c r="C46" s="94"/>
      <c r="D46" s="67"/>
      <c r="E46" s="107"/>
      <c r="F46" s="107"/>
      <c r="G46" s="14"/>
      <c r="H46" s="14"/>
      <c r="I46" s="29"/>
      <c r="J46" s="29"/>
      <c r="K46" s="114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5" x14ac:dyDescent="0.6">
      <c r="C47" s="72"/>
      <c r="E47" s="107"/>
      <c r="F47" s="107"/>
      <c r="G47" s="72"/>
      <c r="H47" s="72"/>
      <c r="I47" s="29"/>
      <c r="J47" s="29"/>
      <c r="K47" s="113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2017-02-08T19:29:50Z</cp:lastPrinted>
  <dcterms:created xsi:type="dcterms:W3CDTF">2008-10-21T17:58:04Z</dcterms:created>
  <dcterms:modified xsi:type="dcterms:W3CDTF">2017-04-26T17:24:27Z</dcterms:modified>
</cp:coreProperties>
</file>