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8496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<sst xmlns="http://schemas.openxmlformats.org/spreadsheetml/2006/main" count="397" uniqueCount="69">
  <si>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</si>
  <si>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</si>
  <si>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</si>
  <si>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</si>
  <si>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</si>
  <si>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</si>
  <si>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</si>
  <si>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</si>
  <si>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</si>
  <si>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</si>
  <si>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</si>
  <si>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</si>
  <si>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</si>
  <si>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</si>
  <si>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</si>
  <si>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</si>
  <si>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</si>
  <si>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</si>
  <si>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</si>
  <si>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</si>
  <si>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</si>
  <si>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</si>
  <si>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</si>
  <si>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</si>
  <si>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</si>
  <si>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</si>
  <si>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</si>
  <si>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</si>
  <si>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</si>
  <si>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</si>
  <si>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</si>
  <si>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</si>
  <si>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</si>
  <si>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</si>
  <si>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</si>
  <si>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</si>
  <si>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</si>
  <si>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</si>
  <si>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</si>
  <si>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</si>
  <si>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</si>
  <si>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</si>
  <si>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</si>
  <si>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</si>
  <si>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</si>
  <si>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</si>
  <si>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</si>
  <si>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</si>
  <si>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</si>
  <si>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</si>
  <si>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</si>
  <si>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</si>
  <si>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</si>
  <si>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</si>
  <si>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</si>
  <si>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</si>
  <si>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</si>
  <si>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</si>
  <si>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</si>
  <si>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</si>
  <si>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</si>
  <si>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</si>
  <si>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Sr. Sergio Gonzalez Guerrero</t>
  </si>
  <si>
    <t xml:space="preserve">CIFRAS PRELIMINARES \ PARA USO CIENTÍFICO  </t>
  </si>
  <si>
    <t>BAGRE</t>
  </si>
  <si>
    <t>R.M.N°059-2024-PRODUCE, R.M.N°118-2024-PRODUCE</t>
  </si>
  <si>
    <t>SM</t>
  </si>
  <si>
    <t xml:space="preserve">        Fecha  : 24/06/20248</t>
  </si>
  <si>
    <t>Callao, 25 de junio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</si>
</sst>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P7" zoomScale="22" zoomScaleNormal="22" workbookViewId="0">
      <selection activeCell="AX18" sqref="AX18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4" t="s">
        <v>62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</row>
    <row r="5" spans="2:50" ht="45" customHeight="1" x14ac:dyDescent="0.65"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6" t="s">
        <v>4</v>
      </c>
      <c r="AN6" s="56"/>
      <c r="AO6" s="56"/>
      <c r="AP6" s="56"/>
      <c r="AQ6" s="56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7"/>
      <c r="AP7" s="57"/>
      <c r="AQ7" s="57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6" t="s">
        <v>67</v>
      </c>
      <c r="AP8" s="56"/>
      <c r="AQ8" s="56"/>
    </row>
    <row r="9" spans="2:50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59" t="s">
        <v>19</v>
      </c>
      <c r="Z10" s="59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60" t="s">
        <v>27</v>
      </c>
      <c r="AP10" s="60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227.125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848.72500000000002</v>
      </c>
      <c r="AL12" s="24">
        <v>863.57500000000005</v>
      </c>
      <c r="AM12" s="24">
        <v>964.57999999999993</v>
      </c>
      <c r="AN12" s="24">
        <v>495.88999999999993</v>
      </c>
      <c r="AO12" s="24">
        <f>SUMIF($C$11:$AN$11,"Ind",C12:AN12)</f>
        <v>2040.4299999999998</v>
      </c>
      <c r="AP12" s="24">
        <f>SUMIF($C$11:$AN$11,"I.Mad",C12:AN12)</f>
        <v>1359.4649999999999</v>
      </c>
      <c r="AQ12" s="24">
        <f>SUM(AO12:AP12)</f>
        <v>3399.8949999999995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>
        <v>1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>
        <v>13</v>
      </c>
      <c r="AL13" s="24">
        <v>13</v>
      </c>
      <c r="AM13" s="24">
        <v>11</v>
      </c>
      <c r="AN13" s="24">
        <v>6</v>
      </c>
      <c r="AO13" s="24">
        <f>SUMIF($C$11:$AN$11,"Ind*",C13:AN13)</f>
        <v>25</v>
      </c>
      <c r="AP13" s="24">
        <f>SUMIF($C$11:$AN$11,"I.Mad",C13:AN13)</f>
        <v>19</v>
      </c>
      <c r="AQ13" s="24">
        <f>SUM(AO13:AP13)</f>
        <v>44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66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>
        <v>6</v>
      </c>
      <c r="AL14" s="24">
        <v>3</v>
      </c>
      <c r="AM14" s="24">
        <v>4</v>
      </c>
      <c r="AN14" s="24">
        <v>2</v>
      </c>
      <c r="AO14" s="24">
        <f>SUMIF($C$11:$AN$11,"Ind*",C14:AN14)</f>
        <v>10</v>
      </c>
      <c r="AP14" s="24">
        <f>SUMIF($C$11:$AN$11,"I.Mad",C14:AN14)</f>
        <v>5</v>
      </c>
      <c r="AQ14" s="24">
        <f>SUM(AO14:AP14)</f>
        <v>15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>
        <v>67.638603436243145</v>
      </c>
      <c r="AL15" s="24">
        <v>71.986195545097161</v>
      </c>
      <c r="AM15" s="24">
        <v>75.946046760738611</v>
      </c>
      <c r="AN15" s="24">
        <v>80.014743896524564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>
        <v>11.5</v>
      </c>
      <c r="AL16" s="27">
        <v>11</v>
      </c>
      <c r="AM16" s="27">
        <v>10.5</v>
      </c>
      <c r="AN16" s="27">
        <v>10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11"/>
      <c r="G17" s="29"/>
      <c r="H17" s="29"/>
      <c r="I17" s="29"/>
      <c r="J17" s="29"/>
      <c r="K17" s="11"/>
      <c r="L17" s="11"/>
      <c r="M17" s="11"/>
      <c r="N17" s="11"/>
      <c r="O17" s="11"/>
      <c r="P17" s="11"/>
      <c r="Q17" s="11"/>
      <c r="R17" s="11"/>
      <c r="S17" s="29"/>
      <c r="T17" s="11"/>
      <c r="U17" s="29"/>
      <c r="V17" s="29"/>
      <c r="W17" s="29"/>
      <c r="X17" s="11"/>
      <c r="Y17" s="11"/>
      <c r="Z17" s="29"/>
      <c r="AA17" s="29"/>
      <c r="AB17" s="30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7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24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35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46.8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44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4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7"/>
      <c r="Z30" s="27"/>
      <c r="AA30" s="27"/>
      <c r="AB30" s="32"/>
      <c r="AC30" s="32"/>
      <c r="AD30" s="32"/>
      <c r="AE30" s="32"/>
      <c r="AF30" s="35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5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5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64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52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54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55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227.125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>+SUM(AD25:AD40,AD18,AD12)</f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848.72500000000002</v>
      </c>
      <c r="AL41" s="32">
        <f t="shared" si="3"/>
        <v>863.57500000000005</v>
      </c>
      <c r="AM41" s="32">
        <f t="shared" si="3"/>
        <v>964.57999999999993</v>
      </c>
      <c r="AN41" s="32">
        <f>+SUM(AN24:AN40,AN18,AN12)</f>
        <v>495.88999999999993</v>
      </c>
      <c r="AO41" s="32">
        <f>SUM(AO12,AO18,AO24:AO37)</f>
        <v>2040.4299999999998</v>
      </c>
      <c r="AP41" s="32">
        <f>SUM(AP12,AP18,AP24:AP37)</f>
        <v>1359.4649999999999</v>
      </c>
      <c r="AQ41" s="32">
        <f t="shared" si="2"/>
        <v>3399.8949999999995</v>
      </c>
    </row>
    <row r="42" spans="2:43" ht="50.25" customHeight="1" x14ac:dyDescent="0.7">
      <c r="B42" s="23" t="s">
        <v>56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57</v>
      </c>
      <c r="C44" s="4" t="s">
        <v>58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59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61</v>
      </c>
      <c r="C46" s="3"/>
      <c r="G46" s="47"/>
      <c r="J46" s="43"/>
      <c r="M46" s="48"/>
      <c r="N46" s="51"/>
      <c r="Y46" s="49"/>
      <c r="Z46" s="49"/>
      <c r="AG46" s="52"/>
      <c r="AM46" s="53" t="s">
        <v>68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2024-06-26T11:20:26Z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