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<sst xmlns="http://schemas.openxmlformats.org/spreadsheetml/2006/main" count="369" uniqueCount="69">
  <si>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</si>
  <si>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</si>
  <si>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</si>
  <si>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</si>
  <si>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</si>
  <si>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</si>
  <si>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</si>
  <si>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</si>
  <si>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</si>
  <si>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</si>
  <si>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</si>
  <si>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</si>
  <si>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</si>
  <si>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</si>
  <si>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</si>
  <si>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</si>
  <si>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</si>
  <si>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</si>
  <si>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</si>
  <si>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</si>
  <si>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</si>
  <si>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</si>
  <si>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</si>
  <si>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</si>
  <si>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</si>
  <si>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</si>
  <si>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</si>
  <si>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</si>
  <si>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</si>
  <si>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</si>
  <si>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</si>
  <si>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</si>
  <si>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</si>
  <si>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</si>
  <si>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</si>
  <si>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</si>
  <si>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</si>
  <si>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</si>
  <si>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</si>
  <si>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</si>
  <si>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</si>
  <si>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</si>
  <si>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</si>
  <si>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</si>
  <si>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</si>
  <si>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</si>
  <si>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</si>
  <si>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</si>
  <si>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</si>
  <si>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</si>
  <si>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</si>
  <si>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</si>
  <si>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</si>
  <si>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</si>
  <si>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</si>
  <si>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</si>
  <si>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</si>
  <si>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</si>
  <si>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</si>
  <si>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</si>
  <si>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</si>
  <si>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</si>
  <si>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</si>
  <si>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</si>
  <si>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</si>
  <si>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R.M.N°167-2022-PRODUCE, R.M.N°230-2022-PRODUCE</t>
  </si>
  <si>
    <t>Callao, 25 de julio del 2022</t>
  </si>
  <si>
    <t xml:space="preserve">        Fecha  : 23/07/2022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</si>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</sst>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X24" sqref="X2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2820.69</v>
      </c>
      <c r="J12" s="30">
        <v>151.69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1420</v>
      </c>
      <c r="R12" s="30">
        <v>0</v>
      </c>
      <c r="S12" s="30">
        <v>3315</v>
      </c>
      <c r="T12" s="30">
        <v>0</v>
      </c>
      <c r="U12" s="30">
        <v>531.52</v>
      </c>
      <c r="V12" s="30">
        <v>213.625</v>
      </c>
      <c r="W12" s="30">
        <v>2522.279</v>
      </c>
      <c r="X12" s="30">
        <v>0</v>
      </c>
      <c r="Y12" s="30">
        <v>5009.4050000000016</v>
      </c>
      <c r="Z12" s="30">
        <v>73.194999999999993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566.55499999999995</v>
      </c>
      <c r="AL12" s="30">
        <v>0</v>
      </c>
      <c r="AM12" s="30">
        <v>370.03500000000003</v>
      </c>
      <c r="AN12" s="30">
        <v>69.489999999999995</v>
      </c>
      <c r="AO12" s="30">
        <f>SUMIF($C$11:$AN$11,"Ind",C12:AN12)</f>
        <v>16555.484000000004</v>
      </c>
      <c r="AP12" s="30">
        <f>SUMIF($C$11:$AN$11,"I.Mad",C12:AN12)</f>
        <v>508</v>
      </c>
      <c r="AQ12" s="30">
        <f>SUM(AO12:AP12)</f>
        <v>17063.484000000004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42</v>
      </c>
      <c r="J13" s="30">
        <v>7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5</v>
      </c>
      <c r="R13" s="30" t="s">
        <v>34</v>
      </c>
      <c r="S13" s="30">
        <v>24</v>
      </c>
      <c r="T13" s="30" t="s">
        <v>34</v>
      </c>
      <c r="U13" s="30">
        <v>4</v>
      </c>
      <c r="V13" s="30">
        <v>8</v>
      </c>
      <c r="W13" s="30">
        <v>18</v>
      </c>
      <c r="X13" s="30" t="s">
        <v>34</v>
      </c>
      <c r="Y13" s="30">
        <v>51</v>
      </c>
      <c r="Z13" s="30">
        <v>2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7</v>
      </c>
      <c r="AL13" s="30" t="s">
        <v>34</v>
      </c>
      <c r="AM13" s="30">
        <v>10</v>
      </c>
      <c r="AN13" s="30">
        <v>4</v>
      </c>
      <c r="AO13" s="30">
        <f>SUMIF($C$11:$AN$11,"Ind*",C13:AN13)</f>
        <v>161</v>
      </c>
      <c r="AP13" s="30">
        <f>SUMIF($C$11:$AN$11,"I.Mad",C13:AN13)</f>
        <v>21</v>
      </c>
      <c r="AQ13" s="30">
        <f>SUM(AO13:AP13)</f>
        <v>182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>
        <v>6</v>
      </c>
      <c r="J14" s="30">
        <v>2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5</v>
      </c>
      <c r="R14" s="30" t="s">
        <v>34</v>
      </c>
      <c r="S14" s="30">
        <v>8</v>
      </c>
      <c r="T14" s="30" t="s">
        <v>34</v>
      </c>
      <c r="U14" s="30">
        <v>2</v>
      </c>
      <c r="V14" s="30">
        <v>2</v>
      </c>
      <c r="W14" s="30">
        <v>8</v>
      </c>
      <c r="X14" s="30" t="s">
        <v>34</v>
      </c>
      <c r="Y14" s="30">
        <v>10</v>
      </c>
      <c r="Z14" s="30" t="s">
        <v>68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3</v>
      </c>
      <c r="AL14" s="30" t="s">
        <v>34</v>
      </c>
      <c r="AM14" s="30">
        <v>5</v>
      </c>
      <c r="AN14" s="30">
        <v>2</v>
      </c>
      <c r="AO14" s="30">
        <f>SUMIF($C$11:$AN$11,"Ind*",C14:AN14)</f>
        <v>47</v>
      </c>
      <c r="AP14" s="30">
        <f>SUMIF($C$11:$AN$11,"I.Mad",C14:AN14)</f>
        <v>6</v>
      </c>
      <c r="AQ14" s="30">
        <f>SUM(AO14:AP14)</f>
        <v>53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>
        <v>61.036865556638844</v>
      </c>
      <c r="J15" s="30">
        <v>86.068001580390941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86.141178550784858</v>
      </c>
      <c r="R15" s="30" t="s">
        <v>34</v>
      </c>
      <c r="S15" s="30">
        <v>82.746912957747284</v>
      </c>
      <c r="T15" s="30" t="s">
        <v>34</v>
      </c>
      <c r="U15" s="30">
        <v>18.574434790919401</v>
      </c>
      <c r="V15" s="30">
        <v>27.567402740278911</v>
      </c>
      <c r="W15" s="30">
        <v>17.04968033548743</v>
      </c>
      <c r="X15" s="30" t="s">
        <v>34</v>
      </c>
      <c r="Y15" s="30">
        <v>10.255403631319034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9.7775118090526085</v>
      </c>
      <c r="AL15" s="30" t="s">
        <v>34</v>
      </c>
      <c r="AM15" s="30">
        <v>50.469553325062115</v>
      </c>
      <c r="AN15" s="30">
        <v>48.183839111883572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>
        <v>11.5</v>
      </c>
      <c r="J16" s="36">
        <v>10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11</v>
      </c>
      <c r="R16" s="36" t="s">
        <v>34</v>
      </c>
      <c r="S16" s="36">
        <v>10.5</v>
      </c>
      <c r="T16" s="36" t="s">
        <v>34</v>
      </c>
      <c r="U16" s="36">
        <v>12</v>
      </c>
      <c r="V16" s="36">
        <v>12</v>
      </c>
      <c r="W16" s="36">
        <v>12.5</v>
      </c>
      <c r="X16" s="36" t="s">
        <v>34</v>
      </c>
      <c r="Y16" s="36">
        <v>12.5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12.5</v>
      </c>
      <c r="AL16" s="36" t="s">
        <v>34</v>
      </c>
      <c r="AM16" s="36">
        <v>11.5</v>
      </c>
      <c r="AN16" s="36">
        <v>11.5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1.83</v>
      </c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1.83</v>
      </c>
      <c r="AP30" s="30">
        <f t="shared" si="1"/>
        <v>0</v>
      </c>
      <c r="AQ30" s="42">
        <f t="shared" si="2"/>
        <v>1.83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2820.69</v>
      </c>
      <c r="J41" s="42">
        <f t="shared" si="3"/>
        <v>151.69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1420</v>
      </c>
      <c r="R41" s="42">
        <f t="shared" si="3"/>
        <v>0</v>
      </c>
      <c r="S41" s="42">
        <f t="shared" si="3"/>
        <v>3315</v>
      </c>
      <c r="T41" s="42">
        <f t="shared" si="3"/>
        <v>0</v>
      </c>
      <c r="U41" s="42">
        <f t="shared" si="3"/>
        <v>531.52</v>
      </c>
      <c r="V41" s="42">
        <f t="shared" si="3"/>
        <v>213.625</v>
      </c>
      <c r="W41" s="42">
        <f t="shared" si="3"/>
        <v>2522.279</v>
      </c>
      <c r="X41" s="42">
        <f t="shared" si="3"/>
        <v>0</v>
      </c>
      <c r="Y41" s="42">
        <f t="shared" si="3"/>
        <v>5011.2350000000015</v>
      </c>
      <c r="Z41" s="42">
        <f t="shared" si="3"/>
        <v>73.194999999999993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566.55499999999995</v>
      </c>
      <c r="AL41" s="42">
        <f t="shared" si="3"/>
        <v>0</v>
      </c>
      <c r="AM41" s="42">
        <f t="shared" si="3"/>
        <v>370.03500000000003</v>
      </c>
      <c r="AN41" s="42">
        <f t="shared" si="3"/>
        <v>69.489999999999995</v>
      </c>
      <c r="AO41" s="42">
        <f>SUM(AO12,AO18,AO24:AO37)</f>
        <v>16557.314000000006</v>
      </c>
      <c r="AP41" s="42">
        <f>SUM(AP12,AP18,AP24:AP37)</f>
        <v>508</v>
      </c>
      <c r="AQ41" s="42">
        <f t="shared" si="2"/>
        <v>17065.314000000006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2022-08-07T03:46:46Z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