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9045" tabRatio="540"/>
  </bookViews>
  <sheets>
    <sheet name="reporte" sheetId="1" r:id="rId1"/>
  </sheets>
  <definedNames>
    <definedName name="_xlnm.Print_Area" localSheetId="0">reporte!$A$1:$AQ$47</definedName>
  </definedNames>
  <calcPr calcId="152511"/>
  <fileRecoveryPr repairLoad="1"/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Q24" i="1" s="1"/>
  <c r="AQ20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29" i="1" l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<sst xmlns="http://schemas.openxmlformats.org/spreadsheetml/2006/main" count="348" uniqueCount="69">
  <si>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</si>
  <si>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</si>
  <si>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</si>
  <si>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</si>
  <si>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</si>
  <si>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</si>
  <si>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</si>
  <si>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</si>
  <si>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</si>
  <si>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</si>
  <si>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</si>
  <si>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</si>
  <si>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</si>
  <si>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</si>
  <si>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</si>
  <si>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</si>
  <si>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</si>
  <si>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</si>
  <si>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</si>
  <si>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</si>
  <si>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</si>
  <si>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</si>
  <si>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</si>
  <si>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</si>
  <si>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</si>
  <si>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</si>
  <si>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</si>
  <si>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</si>
  <si>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</si>
  <si>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</si>
  <si>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</si>
  <si>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</si>
  <si>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</si>
  <si>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</si>
  <si>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</si>
  <si>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</si>
  <si>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</si>
  <si>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</si>
  <si>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</si>
  <si>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</si>
  <si>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</si>
  <si>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</si>
  <si>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</si>
  <si>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</si>
  <si>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</si>
  <si>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</si>
  <si>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</si>
  <si>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</si>
  <si>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</si>
  <si>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</si>
  <si>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</si>
  <si>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</si>
  <si>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</si>
  <si>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</si>
  <si>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</si>
  <si>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</si>
  <si>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</si>
  <si>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</si>
  <si>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</si>
  <si>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</si>
  <si>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</si>
  <si>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</si>
  <si>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</si>
  <si>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</si>
  <si>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</si>
  <si>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</si>
  <si>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 xml:space="preserve">        Fecha  :23/05/2022</t>
  </si>
  <si>
    <t>Callao, 24 de mayo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</si>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</sst>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hh:mm"/>
    <numFmt numFmtId="166" formatCode="dd/mm/yyyy\ hh:mm"/>
    <numFmt numFmtId="167" formatCode="h:mm:ss\ AM/PM;@"/>
    <numFmt numFmtId="168" formatCode="0.000"/>
    <numFmt numFmtId="169" formatCode="0.0"/>
  </numFmts>
  <fonts count="25" x14ac:knownFonts="1">
    <font>
      <sz val="1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164" fontId="24" fillId="0" borderId="0" applyBorder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0" fontId="4" fillId="0" borderId="0" xfId="8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6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8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9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9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9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9" fontId="11" fillId="2" borderId="4" xfId="0" applyNumberFormat="1" applyFont="1" applyFill="1" applyBorder="1" applyAlignment="1">
      <alignment horizontal="center" wrapText="1"/>
    </xf>
    <xf numFmtId="169" fontId="20" fillId="2" borderId="4" xfId="0" applyNumberFormat="1" applyFont="1" applyFill="1" applyBorder="1" applyAlignment="1">
      <alignment horizontal="center" wrapText="1"/>
    </xf>
    <xf numFmtId="169" fontId="20" fillId="0" borderId="4" xfId="0" applyNumberFormat="1" applyFont="1" applyBorder="1" applyAlignment="1">
      <alignment horizontal="center" wrapText="1"/>
    </xf>
    <xf numFmtId="169" fontId="16" fillId="0" borderId="2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9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4" fillId="0" borderId="0" xfId="0" applyFont="1" applyBorder="1" applyAlignment="1"/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9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9">
    <cellStyle name="Estilo 1" xfId="1"/>
    <cellStyle name="Euro" xfId="2"/>
    <cellStyle name="Excel Built-in Explanatory Text" xfId="8"/>
    <cellStyle name="Normal" xfId="0" builtinId="0"/>
    <cellStyle name="Normal 2" xfId="3"/>
    <cellStyle name="Normal 2 2" xfId="4"/>
    <cellStyle name="Normal 3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Q21" sqref="AQ21"/>
    </sheetView>
  </sheetViews>
  <sheetFormatPr baseColWidth="10" defaultColWidth="11.425781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637.495</v>
      </c>
      <c r="H12" s="30">
        <v>136.81</v>
      </c>
      <c r="I12" s="30">
        <v>4121.87</v>
      </c>
      <c r="J12" s="30">
        <v>304.07</v>
      </c>
      <c r="K12" s="30">
        <v>102.51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4530</v>
      </c>
      <c r="R12" s="30">
        <v>1033</v>
      </c>
      <c r="S12" s="30">
        <v>1185</v>
      </c>
      <c r="T12" s="30">
        <v>754</v>
      </c>
      <c r="U12" s="30">
        <v>270</v>
      </c>
      <c r="V12" s="30">
        <v>2191</v>
      </c>
      <c r="W12" s="30">
        <v>1275</v>
      </c>
      <c r="X12" s="30">
        <v>758</v>
      </c>
      <c r="Y12" s="30">
        <v>6220.5150000000003</v>
      </c>
      <c r="Z12" s="30">
        <v>937.19499999999982</v>
      </c>
      <c r="AA12" s="30">
        <v>1541.78</v>
      </c>
      <c r="AB12" s="30">
        <v>85</v>
      </c>
      <c r="AC12" s="30">
        <v>6356.87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26241.039999999997</v>
      </c>
      <c r="AP12" s="30">
        <f>SUMIF($C$11:$AN$11,"I.Mad",C12:AN12)</f>
        <v>6199.0749999999998</v>
      </c>
      <c r="AQ12" s="30">
        <f>SUM(AO12:AP12)</f>
        <v>32440.114999999998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>
        <v>1</v>
      </c>
      <c r="H13" s="30">
        <v>4</v>
      </c>
      <c r="I13" s="30">
        <v>19</v>
      </c>
      <c r="J13" s="30">
        <v>15</v>
      </c>
      <c r="K13" s="30">
        <v>1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34</v>
      </c>
      <c r="R13" s="30">
        <v>11</v>
      </c>
      <c r="S13" s="30">
        <v>7</v>
      </c>
      <c r="T13" s="30">
        <v>12</v>
      </c>
      <c r="U13" s="30">
        <v>2</v>
      </c>
      <c r="V13" s="30">
        <v>29</v>
      </c>
      <c r="W13" s="30">
        <v>19</v>
      </c>
      <c r="X13" s="30">
        <v>8</v>
      </c>
      <c r="Y13" s="30">
        <v>46</v>
      </c>
      <c r="Z13" s="30">
        <v>13</v>
      </c>
      <c r="AA13" s="30">
        <v>9</v>
      </c>
      <c r="AB13" s="30">
        <v>1</v>
      </c>
      <c r="AC13" s="30">
        <v>31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169</v>
      </c>
      <c r="AP13" s="30">
        <f>SUMIF($C$11:$AN$11,"I.Mad",C13:AN13)</f>
        <v>93</v>
      </c>
      <c r="AQ13" s="30">
        <f>SUM(AO13:AP13)</f>
        <v>262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>
        <v>1</v>
      </c>
      <c r="H14" s="30">
        <v>2</v>
      </c>
      <c r="I14" s="30">
        <v>3</v>
      </c>
      <c r="J14" s="30">
        <v>6</v>
      </c>
      <c r="K14" s="30" t="s">
        <v>68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6</v>
      </c>
      <c r="R14" s="30">
        <v>6</v>
      </c>
      <c r="S14" s="30">
        <v>5</v>
      </c>
      <c r="T14" s="30">
        <v>4</v>
      </c>
      <c r="U14" s="30" t="s">
        <v>68</v>
      </c>
      <c r="V14" s="30">
        <v>13</v>
      </c>
      <c r="W14" s="30">
        <v>8</v>
      </c>
      <c r="X14" s="30">
        <v>1</v>
      </c>
      <c r="Y14" s="30">
        <v>10</v>
      </c>
      <c r="Z14" s="30">
        <v>1</v>
      </c>
      <c r="AA14" s="30">
        <v>3</v>
      </c>
      <c r="AB14" s="30">
        <v>1</v>
      </c>
      <c r="AC14" s="30">
        <v>10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46</v>
      </c>
      <c r="AP14" s="30">
        <f>SUMIF($C$11:$AN$11,"I.Mad",C14:AN14)</f>
        <v>34</v>
      </c>
      <c r="AQ14" s="30">
        <f>SUM(AO14:AP14)</f>
        <v>80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83.246073298429323</v>
      </c>
      <c r="H15" s="30">
        <v>0.77361453219102705</v>
      </c>
      <c r="I15" s="30">
        <v>25.79943532598697</v>
      </c>
      <c r="J15" s="30">
        <v>8.4338079886884701E-2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14.466633504151327</v>
      </c>
      <c r="R15" s="30">
        <v>10.484497449271391</v>
      </c>
      <c r="S15" s="30">
        <v>3.5913371350510461</v>
      </c>
      <c r="T15" s="30">
        <v>1.7994918526683443</v>
      </c>
      <c r="U15" s="30" t="s">
        <v>34</v>
      </c>
      <c r="V15" s="30">
        <v>10.595388662675003</v>
      </c>
      <c r="W15" s="30">
        <v>48.437384492528153</v>
      </c>
      <c r="X15" s="30">
        <v>5.181347150259068</v>
      </c>
      <c r="Y15" s="30">
        <v>9.1847362243755484</v>
      </c>
      <c r="Z15" s="30">
        <v>9.8591549295774641</v>
      </c>
      <c r="AA15" s="30">
        <v>27.544218974374289</v>
      </c>
      <c r="AB15" s="30">
        <v>5.6872037914691944</v>
      </c>
      <c r="AC15" s="30">
        <v>29.216305229027611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10.5</v>
      </c>
      <c r="H16" s="36">
        <v>13.5</v>
      </c>
      <c r="I16" s="36">
        <v>12.5</v>
      </c>
      <c r="J16" s="36">
        <v>14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12.5</v>
      </c>
      <c r="R16" s="36">
        <v>13</v>
      </c>
      <c r="S16" s="36">
        <v>13.5</v>
      </c>
      <c r="T16" s="36">
        <v>13.5</v>
      </c>
      <c r="U16" s="36" t="s">
        <v>34</v>
      </c>
      <c r="V16" s="36">
        <v>13</v>
      </c>
      <c r="W16" s="36">
        <v>11.5</v>
      </c>
      <c r="X16" s="36">
        <v>13</v>
      </c>
      <c r="Y16" s="36">
        <v>13</v>
      </c>
      <c r="Z16" s="36">
        <v>13</v>
      </c>
      <c r="AA16" s="36">
        <v>12.5</v>
      </c>
      <c r="AB16" s="36">
        <v>12.5</v>
      </c>
      <c r="AC16" s="36">
        <v>12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>
        <v>0.75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0.75</v>
      </c>
      <c r="AP25" s="30">
        <f t="shared" si="1"/>
        <v>0</v>
      </c>
      <c r="AQ25" s="42">
        <f t="shared" si="2"/>
        <v>0.75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6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>
        <v>1.7939189357192991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1.7939189357192991</v>
      </c>
      <c r="AP39" s="30">
        <f t="shared" si="1"/>
        <v>0</v>
      </c>
      <c r="AQ39" s="42">
        <f t="shared" si="2"/>
        <v>1.7939189357192991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637.495</v>
      </c>
      <c r="H41" s="42">
        <f t="shared" si="3"/>
        <v>136.81</v>
      </c>
      <c r="I41" s="42">
        <f t="shared" si="3"/>
        <v>4122.62</v>
      </c>
      <c r="J41" s="42">
        <f t="shared" si="3"/>
        <v>304.07</v>
      </c>
      <c r="K41" s="42">
        <f t="shared" si="3"/>
        <v>102.51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4530</v>
      </c>
      <c r="R41" s="42">
        <f t="shared" si="3"/>
        <v>1033</v>
      </c>
      <c r="S41" s="42">
        <f t="shared" si="3"/>
        <v>1185</v>
      </c>
      <c r="T41" s="42">
        <f t="shared" si="3"/>
        <v>754</v>
      </c>
      <c r="U41" s="42">
        <f t="shared" si="3"/>
        <v>270</v>
      </c>
      <c r="V41" s="42">
        <f t="shared" si="3"/>
        <v>2191</v>
      </c>
      <c r="W41" s="42">
        <f t="shared" si="3"/>
        <v>1275</v>
      </c>
      <c r="X41" s="42">
        <f t="shared" si="3"/>
        <v>758</v>
      </c>
      <c r="Y41" s="42">
        <f t="shared" si="3"/>
        <v>6220.5150000000003</v>
      </c>
      <c r="Z41" s="42">
        <f t="shared" si="3"/>
        <v>937.19499999999982</v>
      </c>
      <c r="AA41" s="42">
        <f t="shared" si="3"/>
        <v>1543.5739189357193</v>
      </c>
      <c r="AB41" s="42">
        <f t="shared" si="3"/>
        <v>85</v>
      </c>
      <c r="AC41" s="42">
        <f t="shared" si="3"/>
        <v>6356.87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26241.789999999997</v>
      </c>
      <c r="AP41" s="42">
        <f>SUM(AP12,AP18,AP24:AP37)</f>
        <v>6199.0749999999998</v>
      </c>
      <c r="AQ41" s="42">
        <f t="shared" si="2"/>
        <v>32440.864999999998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2022-05-24T19:27:46Z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