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6DFAD567-D6DB-4852-9CE5-0A84F939DE6D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O12" i="1" l="1"/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<sst xmlns="http://schemas.openxmlformats.org/spreadsheetml/2006/main" count="371" uniqueCount="69">
  <si>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</si>
  <si>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</si>
  <si>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</si>
  <si>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</si>
  <si>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</si>
  <si>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</si>
  <si>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</si>
  <si>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</si>
  <si>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</si>
  <si>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</si>
  <si>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</si>
  <si>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</si>
  <si>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</si>
  <si>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</si>
  <si>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</si>
  <si>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</si>
  <si>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</si>
  <si>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</si>
  <si>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</si>
  <si>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</si>
  <si>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</si>
  <si>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</si>
  <si>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</si>
  <si>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</si>
  <si>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</si>
  <si>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</si>
  <si>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</si>
  <si>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</si>
  <si>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</si>
  <si>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</si>
  <si>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</si>
  <si>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</si>
  <si>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</si>
  <si>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</si>
  <si>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</si>
  <si>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</si>
  <si>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</si>
  <si>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</si>
  <si>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</si>
  <si>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</si>
  <si>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</si>
  <si>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</si>
  <si>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</si>
  <si>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</si>
  <si>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</si>
  <si>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</si>
  <si>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</si>
  <si>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</si>
  <si>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</si>
  <si>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</si>
  <si>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</si>
  <si>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</si>
  <si>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</si>
  <si>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</si>
  <si>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</si>
  <si>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</si>
  <si>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</si>
  <si>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</si>
  <si>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</si>
  <si>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</si>
  <si>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</si>
  <si>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</si>
  <si>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</si>
  <si>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</si>
  <si>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</t>
  </si>
  <si>
    <t>SM</t>
  </si>
  <si>
    <t xml:space="preserve">           Atención: Sra. Sandra Belaunde Arnillas</t>
  </si>
  <si>
    <t xml:space="preserve">        Fecha  : 22/12/2022</t>
  </si>
  <si>
    <t>Callao, 23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</si>
</sst>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5" fillId="0" borderId="0" xfId="0" applyFont="1"/>
    <xf numFmtId="0" fontId="6" fillId="0" borderId="0" xfId="8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/>
    <xf numFmtId="168" fontId="23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center"/>
    </xf>
    <xf numFmtId="0" fontId="16" fillId="0" borderId="0" xfId="0" applyFont="1"/>
    <xf numFmtId="1" fontId="24" fillId="0" borderId="0" xfId="0" applyNumberFormat="1" applyFont="1" applyProtection="1">
      <protection locked="0"/>
    </xf>
    <xf numFmtId="1" fontId="20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1" fontId="24" fillId="0" borderId="0" xfId="0" applyNumberFormat="1" applyFont="1" applyAlignment="1" applyProtection="1">
      <alignment horizontal="right"/>
      <protection locked="0"/>
    </xf>
    <xf numFmtId="168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I43" sqref="I43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66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67</v>
      </c>
      <c r="AP8" s="63"/>
      <c r="AQ8" s="63"/>
    </row>
    <row r="9" spans="2:48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793.81500000000028</v>
      </c>
      <c r="G12" s="25">
        <v>3567.69</v>
      </c>
      <c r="H12" s="25">
        <v>4412.5349999999999</v>
      </c>
      <c r="I12" s="25">
        <v>2268.87</v>
      </c>
      <c r="J12" s="25">
        <v>2398.02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470</v>
      </c>
      <c r="R12" s="25">
        <v>110</v>
      </c>
      <c r="S12" s="25">
        <v>0</v>
      </c>
      <c r="T12" s="25">
        <v>0</v>
      </c>
      <c r="U12" s="25">
        <v>1430</v>
      </c>
      <c r="V12" s="25">
        <v>377</v>
      </c>
      <c r="W12" s="25">
        <v>1939.6690000000001</v>
      </c>
      <c r="X12" s="25">
        <v>247.63499999999999</v>
      </c>
      <c r="Y12" s="25">
        <v>1934.895</v>
      </c>
      <c r="Z12" s="25">
        <v>423.8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11611.124</v>
      </c>
      <c r="AP12" s="25">
        <f>SUMIF($C$11:$AN$11,"I.Mad",C12:AN12)</f>
        <v>8762.8050000000003</v>
      </c>
      <c r="AQ12" s="25">
        <f>SUM(AO12:AP12)</f>
        <v>20373.929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>
        <v>29</v>
      </c>
      <c r="G13" s="25">
        <v>46</v>
      </c>
      <c r="H13" s="25">
        <v>94</v>
      </c>
      <c r="I13" s="25">
        <v>26</v>
      </c>
      <c r="J13" s="25">
        <v>46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>
        <v>6</v>
      </c>
      <c r="R13" s="25">
        <v>2</v>
      </c>
      <c r="S13" s="25" t="s">
        <v>33</v>
      </c>
      <c r="T13" s="25" t="s">
        <v>33</v>
      </c>
      <c r="U13" s="25">
        <v>13</v>
      </c>
      <c r="V13" s="25">
        <v>8</v>
      </c>
      <c r="W13" s="25">
        <v>38</v>
      </c>
      <c r="X13" s="25">
        <v>4</v>
      </c>
      <c r="Y13" s="25">
        <v>40</v>
      </c>
      <c r="Z13" s="25">
        <v>8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169</v>
      </c>
      <c r="AP13" s="25">
        <f>SUMIF($C$11:$AN$11,"I.Mad",C13:AN13)</f>
        <v>191</v>
      </c>
      <c r="AQ13" s="25">
        <f>SUM(AO13:AP13)</f>
        <v>360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>
        <v>7</v>
      </c>
      <c r="G14" s="25">
        <v>6</v>
      </c>
      <c r="H14" s="25">
        <v>13</v>
      </c>
      <c r="I14" s="25">
        <v>1</v>
      </c>
      <c r="J14" s="25">
        <v>5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>
        <v>3</v>
      </c>
      <c r="R14" s="25" t="s">
        <v>65</v>
      </c>
      <c r="S14" s="25" t="s">
        <v>33</v>
      </c>
      <c r="T14" s="25" t="s">
        <v>33</v>
      </c>
      <c r="U14" s="25">
        <v>7</v>
      </c>
      <c r="V14" s="25" t="s">
        <v>65</v>
      </c>
      <c r="W14" s="25">
        <v>8</v>
      </c>
      <c r="X14" s="25" t="s">
        <v>65</v>
      </c>
      <c r="Y14" s="25">
        <v>8</v>
      </c>
      <c r="Z14" s="25">
        <v>5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33</v>
      </c>
      <c r="AP14" s="25">
        <f>SUMIF($C$11:$AN$11,"I.Mad",C14:AN14)</f>
        <v>30</v>
      </c>
      <c r="AQ14" s="25">
        <f>SUM(AO14:AP14)</f>
        <v>63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>
        <v>1.9311912864037655</v>
      </c>
      <c r="G15" s="25">
        <v>6.4101588876435827</v>
      </c>
      <c r="H15" s="25">
        <v>8.816434577526028</v>
      </c>
      <c r="I15" s="25">
        <v>48.087431693989068</v>
      </c>
      <c r="J15" s="25">
        <v>11.554136097511263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>
        <v>21.154623953682385</v>
      </c>
      <c r="R15" s="25" t="s">
        <v>33</v>
      </c>
      <c r="S15" s="25" t="s">
        <v>33</v>
      </c>
      <c r="T15" s="25" t="s">
        <v>33</v>
      </c>
      <c r="U15" s="25">
        <v>75.373189788074541</v>
      </c>
      <c r="V15" s="25" t="s">
        <v>33</v>
      </c>
      <c r="W15" s="25">
        <v>27.74094947112977</v>
      </c>
      <c r="X15" s="25" t="s">
        <v>33</v>
      </c>
      <c r="Y15" s="25">
        <v>17.740212916502138</v>
      </c>
      <c r="Z15" s="25">
        <v>6.2034611061974987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>
        <v>13</v>
      </c>
      <c r="G16" s="30">
        <v>13</v>
      </c>
      <c r="H16" s="30">
        <v>13</v>
      </c>
      <c r="I16" s="30">
        <v>12</v>
      </c>
      <c r="J16" s="30">
        <v>12.5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>
        <v>12</v>
      </c>
      <c r="R16" s="30" t="s">
        <v>33</v>
      </c>
      <c r="S16" s="30" t="s">
        <v>33</v>
      </c>
      <c r="T16" s="30" t="s">
        <v>33</v>
      </c>
      <c r="U16" s="30">
        <v>11</v>
      </c>
      <c r="V16" s="30" t="s">
        <v>33</v>
      </c>
      <c r="W16" s="30">
        <v>12</v>
      </c>
      <c r="X16" s="30" t="s">
        <v>33</v>
      </c>
      <c r="Y16" s="30">
        <v>12</v>
      </c>
      <c r="Z16" s="30">
        <v>13.5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2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2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2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2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2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2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2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2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6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2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2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2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2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2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2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25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>
        <v>110.70585</v>
      </c>
      <c r="X30" s="30"/>
      <c r="Y30" s="30"/>
      <c r="Z30" s="25"/>
      <c r="AA30" s="25"/>
      <c r="AB30" s="39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110.70585</v>
      </c>
      <c r="AP30" s="25">
        <f t="shared" si="1"/>
        <v>0</v>
      </c>
      <c r="AQ30" s="36">
        <f t="shared" si="2"/>
        <v>110.70585</v>
      </c>
      <c r="AT30" s="28"/>
      <c r="AU30" s="28"/>
      <c r="AV30" s="28"/>
    </row>
    <row r="31" spans="2:48" ht="50.25" customHeight="1" x14ac:dyDescent="0.55000000000000004"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25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2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N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793.81500000000028</v>
      </c>
      <c r="G41" s="36">
        <f t="shared" si="3"/>
        <v>3567.69</v>
      </c>
      <c r="H41" s="36">
        <f t="shared" si="3"/>
        <v>4412.5349999999999</v>
      </c>
      <c r="I41" s="36">
        <f t="shared" si="3"/>
        <v>2268.87</v>
      </c>
      <c r="J41" s="36">
        <f t="shared" si="3"/>
        <v>2398.02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470</v>
      </c>
      <c r="R41" s="36">
        <f t="shared" si="3"/>
        <v>110</v>
      </c>
      <c r="S41" s="36">
        <f t="shared" si="3"/>
        <v>0</v>
      </c>
      <c r="T41" s="36">
        <f t="shared" si="3"/>
        <v>0</v>
      </c>
      <c r="U41" s="36">
        <f t="shared" si="3"/>
        <v>1430</v>
      </c>
      <c r="V41" s="36">
        <f t="shared" si="3"/>
        <v>377</v>
      </c>
      <c r="W41" s="36">
        <f t="shared" si="3"/>
        <v>2050.3748500000002</v>
      </c>
      <c r="X41" s="36">
        <f t="shared" si="3"/>
        <v>247.63499999999999</v>
      </c>
      <c r="Y41" s="36">
        <f t="shared" si="3"/>
        <v>1934.895</v>
      </c>
      <c r="Z41" s="36">
        <f t="shared" si="3"/>
        <v>423.8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 t="shared" si="3"/>
        <v>0</v>
      </c>
      <c r="AO41" s="36">
        <f>SUM(AO12,AO18,AO24:AO37)</f>
        <v>11721.82985</v>
      </c>
      <c r="AP41" s="36">
        <f>SUM(AP12,AP18,AP24:AP37)</f>
        <v>8762.8050000000003</v>
      </c>
      <c r="AQ41" s="36">
        <f t="shared" si="2"/>
        <v>20484.634850000002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16.899999999999999</v>
      </c>
      <c r="H42" s="30"/>
      <c r="I42" s="30">
        <v>20.9</v>
      </c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68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2022-12-26T16:00:20Z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