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<sst xmlns="http://schemas.openxmlformats.org/spreadsheetml/2006/main" count="369" uniqueCount="69">
  <si>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</si>
  <si>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</si>
  <si>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</si>
  <si>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</si>
  <si>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</si>
  <si>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</si>
  <si>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</si>
  <si>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</si>
  <si>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</si>
  <si>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</si>
  <si>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</si>
  <si>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</si>
  <si>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</si>
  <si>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</si>
  <si>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</si>
  <si>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</si>
  <si>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</si>
  <si>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</si>
  <si>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</si>
  <si>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</si>
  <si>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</si>
  <si>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</si>
  <si>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</si>
  <si>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</si>
  <si>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</si>
  <si>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</si>
  <si>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</si>
  <si>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</si>
  <si>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</si>
  <si>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</si>
  <si>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</si>
  <si>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</si>
  <si>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</si>
  <si>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</si>
  <si>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</si>
  <si>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</si>
  <si>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</si>
  <si>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</si>
  <si>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</si>
  <si>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</si>
  <si>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</si>
  <si>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</si>
  <si>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</si>
  <si>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</si>
  <si>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</si>
  <si>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</si>
  <si>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</si>
  <si>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</si>
  <si>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</si>
  <si>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</si>
  <si>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</si>
  <si>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</si>
  <si>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</si>
  <si>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</si>
  <si>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</si>
  <si>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</si>
  <si>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</si>
  <si>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</si>
  <si>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</si>
  <si>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</si>
  <si>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</si>
  <si>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</si>
  <si>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</si>
  <si>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</si>
  <si>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</si>
  <si>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R.M.N°167-2022-PRODUCE, R.M.N°230-2022-PRODUCE</t>
  </si>
  <si>
    <t xml:space="preserve">        Fecha  : 22/07/2022</t>
  </si>
  <si>
    <t>Callao, 25 de julio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</si>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</sst>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Y33" sqref="Y3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66</v>
      </c>
      <c r="AP8" s="70"/>
      <c r="AQ8" s="70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8292.43</v>
      </c>
      <c r="J12" s="30">
        <v>587.95000000000005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305</v>
      </c>
      <c r="R12" s="30">
        <v>0</v>
      </c>
      <c r="S12" s="30">
        <v>690</v>
      </c>
      <c r="T12" s="30">
        <v>0</v>
      </c>
      <c r="U12" s="30">
        <v>1300</v>
      </c>
      <c r="V12" s="30">
        <v>159.36500000000001</v>
      </c>
      <c r="W12" s="30">
        <v>4386.67</v>
      </c>
      <c r="X12" s="30">
        <v>0</v>
      </c>
      <c r="Y12" s="30">
        <v>6142.9349999999995</v>
      </c>
      <c r="Z12" s="30">
        <v>702.01499999999999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919.90000000000009</v>
      </c>
      <c r="AL12" s="30">
        <v>0</v>
      </c>
      <c r="AM12" s="30">
        <v>1879.4749999999999</v>
      </c>
      <c r="AN12" s="30">
        <v>411.65</v>
      </c>
      <c r="AO12" s="30">
        <f>SUMIF($C$11:$AN$11,"Ind",C12:AN12)</f>
        <v>23916.41</v>
      </c>
      <c r="AP12" s="30">
        <f>SUMIF($C$11:$AN$11,"I.Mad",C12:AN12)</f>
        <v>1860.98</v>
      </c>
      <c r="AQ12" s="30">
        <f>SUM(AO12:AP12)</f>
        <v>25777.39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73</v>
      </c>
      <c r="J13" s="30">
        <v>13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4</v>
      </c>
      <c r="R13" s="30" t="s">
        <v>34</v>
      </c>
      <c r="S13" s="30">
        <v>3</v>
      </c>
      <c r="T13" s="30" t="s">
        <v>34</v>
      </c>
      <c r="U13" s="30">
        <v>9</v>
      </c>
      <c r="V13" s="30">
        <v>2</v>
      </c>
      <c r="W13" s="30">
        <v>23</v>
      </c>
      <c r="X13" s="30" t="s">
        <v>34</v>
      </c>
      <c r="Y13" s="30">
        <v>47</v>
      </c>
      <c r="Z13" s="30">
        <v>10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11</v>
      </c>
      <c r="AL13" s="30" t="s">
        <v>34</v>
      </c>
      <c r="AM13" s="30">
        <v>16</v>
      </c>
      <c r="AN13" s="30">
        <v>6</v>
      </c>
      <c r="AO13" s="30">
        <f>SUMIF($C$11:$AN$11,"Ind*",C13:AN13)</f>
        <v>186</v>
      </c>
      <c r="AP13" s="30">
        <f>SUMIF($C$11:$AN$11,"I.Mad",C13:AN13)</f>
        <v>31</v>
      </c>
      <c r="AQ13" s="30">
        <f>SUM(AO13:AP13)</f>
        <v>217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12</v>
      </c>
      <c r="J14" s="30" t="s">
        <v>68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4</v>
      </c>
      <c r="R14" s="30" t="s">
        <v>34</v>
      </c>
      <c r="S14" s="30">
        <v>2</v>
      </c>
      <c r="T14" s="30" t="s">
        <v>34</v>
      </c>
      <c r="U14" s="30">
        <v>4</v>
      </c>
      <c r="V14" s="30">
        <v>2</v>
      </c>
      <c r="W14" s="30">
        <v>7</v>
      </c>
      <c r="X14" s="30" t="s">
        <v>34</v>
      </c>
      <c r="Y14" s="30">
        <v>6</v>
      </c>
      <c r="Z14" s="30">
        <v>1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34</v>
      </c>
      <c r="AM14" s="67">
        <v>3</v>
      </c>
      <c r="AN14" s="67">
        <v>3</v>
      </c>
      <c r="AO14" s="30">
        <f>SUMIF($C$11:$AN$11,"Ind*",C14:AN14)</f>
        <v>41</v>
      </c>
      <c r="AP14" s="30">
        <f>SUMIF($C$11:$AN$11,"I.Mad",C14:AN14)</f>
        <v>6</v>
      </c>
      <c r="AQ14" s="30">
        <f>SUM(AO14:AP14)</f>
        <v>47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54.515264204691753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40.593321045732466</v>
      </c>
      <c r="R15" s="30" t="s">
        <v>34</v>
      </c>
      <c r="S15" s="30">
        <v>7.9508443598119127</v>
      </c>
      <c r="T15" s="30" t="s">
        <v>34</v>
      </c>
      <c r="U15" s="30">
        <v>18.546083921497498</v>
      </c>
      <c r="V15" s="30">
        <v>6.9238208612928993</v>
      </c>
      <c r="W15" s="30">
        <v>10.90081361071768</v>
      </c>
      <c r="X15" s="30" t="s">
        <v>34</v>
      </c>
      <c r="Y15" s="30">
        <v>19.147892927760548</v>
      </c>
      <c r="Z15" s="30">
        <v>33.505154639175259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11.481689772430613</v>
      </c>
      <c r="AL15" s="30" t="s">
        <v>34</v>
      </c>
      <c r="AM15" s="30">
        <v>19.359171419370515</v>
      </c>
      <c r="AN15" s="30">
        <v>33.157471555505467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</v>
      </c>
      <c r="R16" s="36" t="s">
        <v>34</v>
      </c>
      <c r="S16" s="36">
        <v>12.5</v>
      </c>
      <c r="T16" s="36" t="s">
        <v>34</v>
      </c>
      <c r="U16" s="36">
        <v>12.5</v>
      </c>
      <c r="V16" s="36">
        <v>12.5</v>
      </c>
      <c r="W16" s="36">
        <v>13</v>
      </c>
      <c r="X16" s="36" t="s">
        <v>34</v>
      </c>
      <c r="Y16" s="36">
        <v>12.5</v>
      </c>
      <c r="Z16" s="36">
        <v>12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12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1.4800000000000182</v>
      </c>
      <c r="Z30" s="30">
        <v>0.96999999999999886</v>
      </c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1.4800000000000182</v>
      </c>
      <c r="AP30" s="30">
        <f t="shared" si="1"/>
        <v>0.96999999999999886</v>
      </c>
      <c r="AQ30" s="42">
        <f t="shared" si="2"/>
        <v>2.4500000000000171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8292.43</v>
      </c>
      <c r="J41" s="42">
        <f t="shared" si="3"/>
        <v>587.95000000000005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305</v>
      </c>
      <c r="R41" s="42">
        <f t="shared" si="3"/>
        <v>0</v>
      </c>
      <c r="S41" s="42">
        <f t="shared" si="3"/>
        <v>690</v>
      </c>
      <c r="T41" s="42">
        <f t="shared" si="3"/>
        <v>0</v>
      </c>
      <c r="U41" s="42">
        <f t="shared" si="3"/>
        <v>1300</v>
      </c>
      <c r="V41" s="42">
        <f t="shared" si="3"/>
        <v>159.36500000000001</v>
      </c>
      <c r="W41" s="42">
        <f t="shared" si="3"/>
        <v>4386.67</v>
      </c>
      <c r="X41" s="42">
        <f t="shared" si="3"/>
        <v>0</v>
      </c>
      <c r="Y41" s="42">
        <f t="shared" si="3"/>
        <v>6144.4149999999991</v>
      </c>
      <c r="Z41" s="42">
        <f t="shared" si="3"/>
        <v>702.98500000000001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919.90000000000009</v>
      </c>
      <c r="AL41" s="42">
        <f t="shared" si="3"/>
        <v>0</v>
      </c>
      <c r="AM41" s="42">
        <f t="shared" si="3"/>
        <v>1879.4749999999999</v>
      </c>
      <c r="AN41" s="42">
        <f t="shared" si="3"/>
        <v>411.65</v>
      </c>
      <c r="AO41" s="42">
        <f>SUM(AO12,AO18,AO24:AO37)</f>
        <v>23917.89</v>
      </c>
      <c r="AP41" s="42">
        <f>SUM(AP12,AP18,AP24:AP37)</f>
        <v>1861.95</v>
      </c>
      <c r="AQ41" s="42">
        <f t="shared" si="2"/>
        <v>25779.84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2022-08-07T03:28:29Z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