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9" i="1" l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<sst xmlns="http://schemas.openxmlformats.org/spreadsheetml/2006/main" count="354" uniqueCount="69">
  <si>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</si>
  <si>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</si>
  <si>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</si>
  <si>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</si>
  <si>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</si>
  <si>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</si>
  <si>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</si>
  <si>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</si>
  <si>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</si>
  <si>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</si>
  <si>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</si>
  <si>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</si>
  <si>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</si>
  <si>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</si>
  <si>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</si>
  <si>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</si>
  <si>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</si>
  <si>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</si>
  <si>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</si>
  <si>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</si>
  <si>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</si>
  <si>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</si>
  <si>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</si>
  <si>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</si>
  <si>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</si>
  <si>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</si>
  <si>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</si>
  <si>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</si>
  <si>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</si>
  <si>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</si>
  <si>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</si>
  <si>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</si>
  <si>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</si>
  <si>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</si>
  <si>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</si>
  <si>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</si>
  <si>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</si>
  <si>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</si>
  <si>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</si>
  <si>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</si>
  <si>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</si>
  <si>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</si>
  <si>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</si>
  <si>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</si>
  <si>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</si>
  <si>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</si>
  <si>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</si>
  <si>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</si>
  <si>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</si>
  <si>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</si>
  <si>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</si>
  <si>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</si>
  <si>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</si>
  <si>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</si>
  <si>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</si>
  <si>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</si>
  <si>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</si>
  <si>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</si>
  <si>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</si>
  <si>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</si>
  <si>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</si>
  <si>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</si>
  <si>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</si>
  <si>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</si>
  <si>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</si>
  <si>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</si>
  <si>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Callao, 23 de mayo del 2022</t>
  </si>
  <si>
    <t xml:space="preserve">        Fecha  :22/05/2022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</si>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</sst>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I1" zoomScale="23" zoomScaleNormal="23" workbookViewId="0">
      <selection activeCell="E30" sqref="E30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4269.1900000000005</v>
      </c>
      <c r="H12" s="30">
        <v>110.99999999999999</v>
      </c>
      <c r="I12" s="30">
        <v>4053.36</v>
      </c>
      <c r="J12" s="30">
        <v>431.25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5065</v>
      </c>
      <c r="R12" s="30">
        <v>300</v>
      </c>
      <c r="S12" s="30">
        <v>3630</v>
      </c>
      <c r="T12" s="30">
        <v>638</v>
      </c>
      <c r="U12" s="30">
        <v>860</v>
      </c>
      <c r="V12" s="30">
        <v>1665</v>
      </c>
      <c r="W12" s="30">
        <v>3630</v>
      </c>
      <c r="X12" s="30">
        <v>510</v>
      </c>
      <c r="Y12" s="30">
        <v>3041.49</v>
      </c>
      <c r="Z12" s="30">
        <v>164.95999999999998</v>
      </c>
      <c r="AA12" s="30">
        <v>3288.5513967688239</v>
      </c>
      <c r="AB12" s="30">
        <v>0</v>
      </c>
      <c r="AC12" s="30">
        <v>1962.3365148195878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315.91500000000002</v>
      </c>
      <c r="AN12" s="30">
        <v>0</v>
      </c>
      <c r="AO12" s="30">
        <f>SUMIF($C$11:$AN$11,"Ind",C12:AN12)</f>
        <v>30115.842911588414</v>
      </c>
      <c r="AP12" s="30">
        <f>SUMIF($C$11:$AN$11,"I.Mad",C12:AN12)</f>
        <v>3820.21</v>
      </c>
      <c r="AQ12" s="30">
        <f>SUM(AO12:AP12)</f>
        <v>33936.052911588413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20</v>
      </c>
      <c r="H13" s="30">
        <v>4</v>
      </c>
      <c r="I13" s="30">
        <v>23</v>
      </c>
      <c r="J13" s="30">
        <v>6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24</v>
      </c>
      <c r="R13" s="30">
        <v>3</v>
      </c>
      <c r="S13" s="30">
        <v>18</v>
      </c>
      <c r="T13" s="30">
        <v>8</v>
      </c>
      <c r="U13" s="30">
        <v>4</v>
      </c>
      <c r="V13" s="30">
        <v>20</v>
      </c>
      <c r="W13" s="30">
        <v>12</v>
      </c>
      <c r="X13" s="30">
        <v>5</v>
      </c>
      <c r="Y13" s="30">
        <v>20</v>
      </c>
      <c r="Z13" s="30">
        <v>4</v>
      </c>
      <c r="AA13" s="30">
        <v>18</v>
      </c>
      <c r="AB13" s="30" t="s">
        <v>34</v>
      </c>
      <c r="AC13" s="30">
        <v>11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3</v>
      </c>
      <c r="AN13" s="30" t="s">
        <v>34</v>
      </c>
      <c r="AO13" s="30">
        <f>SUMIF($C$11:$AN$11,"Ind*",C13:AN13)</f>
        <v>153</v>
      </c>
      <c r="AP13" s="30">
        <f>SUMIF($C$11:$AN$11,"I.Mad",C13:AN13)</f>
        <v>50</v>
      </c>
      <c r="AQ13" s="30">
        <f>SUM(AO13:AP13)</f>
        <v>203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6</v>
      </c>
      <c r="H14" s="30">
        <v>1</v>
      </c>
      <c r="I14" s="30">
        <v>3</v>
      </c>
      <c r="J14" s="30">
        <v>1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>
        <v>2</v>
      </c>
      <c r="S14" s="30">
        <v>8</v>
      </c>
      <c r="T14" s="30" t="s">
        <v>68</v>
      </c>
      <c r="U14" s="30" t="s">
        <v>68</v>
      </c>
      <c r="V14" s="30">
        <v>12</v>
      </c>
      <c r="W14" s="30">
        <v>4</v>
      </c>
      <c r="X14" s="30">
        <v>3</v>
      </c>
      <c r="Y14" s="30">
        <v>4</v>
      </c>
      <c r="Z14" s="30">
        <v>2</v>
      </c>
      <c r="AA14" s="30">
        <v>7</v>
      </c>
      <c r="AB14" s="30" t="s">
        <v>34</v>
      </c>
      <c r="AC14" s="30">
        <v>9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2</v>
      </c>
      <c r="AN14" s="30" t="s">
        <v>34</v>
      </c>
      <c r="AO14" s="30">
        <f>SUMIF($C$11:$AN$11,"Ind*",C14:AN14)</f>
        <v>52</v>
      </c>
      <c r="AP14" s="30">
        <f>SUMIF($C$11:$AN$11,"I.Mad",C14:AN14)</f>
        <v>21</v>
      </c>
      <c r="AQ14" s="30">
        <f>SUM(AO14:AP14)</f>
        <v>73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15.091149999139557</v>
      </c>
      <c r="H15" s="30">
        <v>18.709677419354836</v>
      </c>
      <c r="I15" s="30">
        <v>2.4215916577818541</v>
      </c>
      <c r="J15" s="30">
        <v>4.0201005025125625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15.792514469828761</v>
      </c>
      <c r="R15" s="30">
        <v>11.310621844537385</v>
      </c>
      <c r="S15" s="30">
        <v>16.4233578111136</v>
      </c>
      <c r="T15" s="30" t="s">
        <v>34</v>
      </c>
      <c r="U15" s="30" t="s">
        <v>34</v>
      </c>
      <c r="V15" s="30" t="s">
        <v>34</v>
      </c>
      <c r="W15" s="30">
        <v>43.407305779367547</v>
      </c>
      <c r="X15" s="30">
        <v>24.978103302660841</v>
      </c>
      <c r="Y15" s="30">
        <v>3.8091538671259042</v>
      </c>
      <c r="Z15" s="30">
        <v>9.3244740850476688</v>
      </c>
      <c r="AA15" s="30">
        <v>10.194715985272465</v>
      </c>
      <c r="AB15" s="30" t="s">
        <v>34</v>
      </c>
      <c r="AC15" s="30">
        <v>14.859016473888072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29.745763123652612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14</v>
      </c>
      <c r="H16" s="36">
        <v>12.5</v>
      </c>
      <c r="I16" s="36">
        <v>13.5</v>
      </c>
      <c r="J16" s="36">
        <v>13.5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>
        <v>12.5</v>
      </c>
      <c r="S16" s="36">
        <v>12.5</v>
      </c>
      <c r="T16" s="36" t="s">
        <v>34</v>
      </c>
      <c r="U16" s="36" t="s">
        <v>34</v>
      </c>
      <c r="V16" s="36" t="s">
        <v>34</v>
      </c>
      <c r="W16" s="36">
        <v>11.5</v>
      </c>
      <c r="X16" s="36">
        <v>12.5</v>
      </c>
      <c r="Y16" s="36">
        <v>13</v>
      </c>
      <c r="Z16" s="36">
        <v>13</v>
      </c>
      <c r="AA16" s="36">
        <v>13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6"/>
      <c r="Z30" s="36"/>
      <c r="AA30" s="30">
        <v>22.699684295456397</v>
      </c>
      <c r="AB30" s="42"/>
      <c r="AC30" s="42">
        <v>0.79348518041237104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23.493169475868768</v>
      </c>
      <c r="AP30" s="30">
        <f t="shared" si="1"/>
        <v>0</v>
      </c>
      <c r="AQ30" s="42">
        <f t="shared" si="2"/>
        <v>23.493169475868768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>
        <v>1.7939189357192991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1.7939189357192991</v>
      </c>
      <c r="AP39" s="30">
        <f t="shared" si="1"/>
        <v>0</v>
      </c>
      <c r="AQ39" s="42">
        <f t="shared" si="2"/>
        <v>1.7939189357192991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4269.1900000000005</v>
      </c>
      <c r="H41" s="42">
        <f t="shared" si="3"/>
        <v>110.99999999999999</v>
      </c>
      <c r="I41" s="42">
        <f t="shared" si="3"/>
        <v>4053.36</v>
      </c>
      <c r="J41" s="42">
        <f t="shared" si="3"/>
        <v>431.25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5065</v>
      </c>
      <c r="R41" s="42">
        <f t="shared" si="3"/>
        <v>300</v>
      </c>
      <c r="S41" s="42">
        <f t="shared" si="3"/>
        <v>3630</v>
      </c>
      <c r="T41" s="42">
        <f t="shared" si="3"/>
        <v>638</v>
      </c>
      <c r="U41" s="42">
        <f t="shared" si="3"/>
        <v>860</v>
      </c>
      <c r="V41" s="42">
        <f t="shared" si="3"/>
        <v>1665</v>
      </c>
      <c r="W41" s="42">
        <f t="shared" si="3"/>
        <v>3630</v>
      </c>
      <c r="X41" s="42">
        <f t="shared" si="3"/>
        <v>510</v>
      </c>
      <c r="Y41" s="42">
        <f t="shared" si="3"/>
        <v>3041.49</v>
      </c>
      <c r="Z41" s="42">
        <f t="shared" si="3"/>
        <v>164.95999999999998</v>
      </c>
      <c r="AA41" s="42">
        <f t="shared" si="3"/>
        <v>3313.0449999999996</v>
      </c>
      <c r="AB41" s="42">
        <f t="shared" si="3"/>
        <v>0</v>
      </c>
      <c r="AC41" s="42">
        <f t="shared" si="3"/>
        <v>1963.13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315.91500000000002</v>
      </c>
      <c r="AN41" s="42">
        <f t="shared" si="3"/>
        <v>0</v>
      </c>
      <c r="AO41" s="42">
        <f>SUM(AO12,AO18,AO24:AO37)</f>
        <v>30139.336081064281</v>
      </c>
      <c r="AP41" s="42">
        <f>SUM(AP12,AP18,AP24:AP37)</f>
        <v>3820.21</v>
      </c>
      <c r="AQ41" s="42">
        <f t="shared" si="2"/>
        <v>33959.546081064283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2022-05-23T17:14:17Z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