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0" windowWidth="2073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D41" i="5" l="1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C41" i="5"/>
  <c r="AP40" i="5" l="1"/>
  <c r="AO40" i="5"/>
  <c r="AQ40" i="5" s="1"/>
  <c r="AP39" i="5"/>
  <c r="AO39" i="5"/>
  <c r="AP38" i="5"/>
  <c r="AO38" i="5"/>
  <c r="AP37" i="5"/>
  <c r="AO37" i="5"/>
  <c r="AQ39" i="5" l="1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<sst xmlns="http://schemas.openxmlformats.org/spreadsheetml/2006/main" count="349" uniqueCount="68">
  <si>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</si>
  <si>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</si>
  <si>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</si>
  <si>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</si>
  <si>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</si>
  <si>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</si>
  <si>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</si>
  <si>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</si>
  <si>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</si>
  <si>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</si>
  <si>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</si>
  <si>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</si>
  <si>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</si>
  <si>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</si>
  <si>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</si>
  <si>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</si>
  <si>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</si>
  <si>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</si>
  <si>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</si>
  <si>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</si>
  <si>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</si>
  <si>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</si>
  <si>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</si>
  <si>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</si>
  <si>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</si>
  <si>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</si>
  <si>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</si>
  <si>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</si>
  <si>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</si>
  <si>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</si>
  <si>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</si>
  <si>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</si>
  <si>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</si>
  <si>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</si>
  <si>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</si>
  <si>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</si>
  <si>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</si>
  <si>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</si>
  <si>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</si>
  <si>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</si>
  <si>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</si>
  <si>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</si>
  <si>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</si>
  <si>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</si>
  <si>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</si>
  <si>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</si>
  <si>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</si>
  <si>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</si>
  <si>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</si>
  <si>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</si>
  <si>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</si>
  <si>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</si>
  <si>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</si>
  <si>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</si>
  <si>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</si>
  <si>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</si>
  <si>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R.M.N°010-2017-PRODUCE, R.M.N°099-2017-PRODUCE,  R.M.N°173-2017-PRODUCE</t>
  </si>
  <si>
    <t>MOJARRILLA</t>
  </si>
  <si>
    <t xml:space="preserve">           Atención: Sr. Pedro Olaechea Álvarez-Calderón</t>
  </si>
  <si>
    <t>AYAMARCA</t>
  </si>
  <si>
    <t>POTA</t>
  </si>
  <si>
    <t>MERLUZA</t>
  </si>
  <si>
    <t>PEJERREY</t>
  </si>
  <si>
    <t>BAGRE CON FAJA</t>
  </si>
  <si>
    <t>PAMPANO CHIRI</t>
  </si>
  <si>
    <t>S/M</t>
  </si>
  <si>
    <t xml:space="preserve">        Fecha  : 21/06/2017</t>
  </si>
  <si>
    <t>Callao, 22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</si>
</sst>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J10" zoomScale="23" zoomScaleNormal="23" workbookViewId="0">
      <selection activeCell="U23" sqref="U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1.75" customHeight="1" x14ac:dyDescent="0.4">
      <c r="B9" s="14" t="s">
        <v>2</v>
      </c>
      <c r="C9" s="11" t="s">
        <v>56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681</v>
      </c>
      <c r="D12" s="51">
        <v>0</v>
      </c>
      <c r="E12" s="51">
        <v>320</v>
      </c>
      <c r="F12" s="51">
        <v>1290</v>
      </c>
      <c r="G12" s="51">
        <v>5468.415</v>
      </c>
      <c r="H12" s="51">
        <v>3276.4700000000007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290</v>
      </c>
      <c r="R12" s="51">
        <v>0</v>
      </c>
      <c r="S12" s="51">
        <v>160</v>
      </c>
      <c r="T12" s="51">
        <v>100</v>
      </c>
      <c r="U12" s="51">
        <v>1135</v>
      </c>
      <c r="V12" s="51">
        <v>455</v>
      </c>
      <c r="W12" s="51">
        <v>2655</v>
      </c>
      <c r="X12" s="51">
        <v>0</v>
      </c>
      <c r="Y12" s="51">
        <v>3968.9684400000001</v>
      </c>
      <c r="Z12" s="51">
        <v>73.215000000000003</v>
      </c>
      <c r="AA12" s="51">
        <v>4024.9839999999999</v>
      </c>
      <c r="AB12" s="51">
        <v>0</v>
      </c>
      <c r="AC12" s="51">
        <v>9187.7780000000002</v>
      </c>
      <c r="AD12" s="51">
        <v>0</v>
      </c>
      <c r="AE12" s="51">
        <v>0</v>
      </c>
      <c r="AF12" s="51">
        <v>0</v>
      </c>
      <c r="AG12" s="51">
        <v>241.44</v>
      </c>
      <c r="AH12" s="51">
        <v>0</v>
      </c>
      <c r="AI12" s="51">
        <v>0</v>
      </c>
      <c r="AJ12" s="51">
        <v>0</v>
      </c>
      <c r="AK12" s="51">
        <v>1203.0350000000001</v>
      </c>
      <c r="AL12" s="51">
        <v>138.69999999999999</v>
      </c>
      <c r="AM12" s="51">
        <v>0</v>
      </c>
      <c r="AN12" s="51">
        <v>0</v>
      </c>
      <c r="AO12" s="52">
        <f>SUMIF($C$11:$AN$11,"Ind*",C12:AN12)</f>
        <v>29335.620439999999</v>
      </c>
      <c r="AP12" s="52">
        <f>SUMIF($C$11:$AN$11,"I.Mad",C12:AN12)</f>
        <v>5333.3850000000011</v>
      </c>
      <c r="AQ12" s="52">
        <f>SUM(AO12:AP12)</f>
        <v>34669.005440000001</v>
      </c>
      <c r="AS12" s="26"/>
      <c r="AT12" s="60"/>
    </row>
    <row r="13" spans="2:48" ht="50.25" customHeight="1" x14ac:dyDescent="0.55000000000000004">
      <c r="B13" s="81" t="s">
        <v>19</v>
      </c>
      <c r="C13" s="53">
        <v>6</v>
      </c>
      <c r="D13" s="53" t="s">
        <v>20</v>
      </c>
      <c r="E13" s="53">
        <v>2</v>
      </c>
      <c r="F13" s="53">
        <v>28</v>
      </c>
      <c r="G13" s="53">
        <v>32</v>
      </c>
      <c r="H13" s="53">
        <v>96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8</v>
      </c>
      <c r="R13" s="53" t="s">
        <v>20</v>
      </c>
      <c r="S13" s="53">
        <v>4</v>
      </c>
      <c r="T13" s="53">
        <v>1</v>
      </c>
      <c r="U13" s="53">
        <v>7</v>
      </c>
      <c r="V13" s="53">
        <v>10</v>
      </c>
      <c r="W13" s="53">
        <v>20</v>
      </c>
      <c r="X13" s="53" t="s">
        <v>20</v>
      </c>
      <c r="Y13" s="53">
        <v>16</v>
      </c>
      <c r="Z13" s="53">
        <v>1</v>
      </c>
      <c r="AA13" s="53">
        <v>24</v>
      </c>
      <c r="AB13" s="53" t="s">
        <v>20</v>
      </c>
      <c r="AC13" s="53">
        <v>50</v>
      </c>
      <c r="AD13" s="53" t="s">
        <v>20</v>
      </c>
      <c r="AE13" s="53" t="s">
        <v>20</v>
      </c>
      <c r="AF13" s="53" t="s">
        <v>20</v>
      </c>
      <c r="AG13" s="53">
        <v>3</v>
      </c>
      <c r="AH13" s="53" t="s">
        <v>20</v>
      </c>
      <c r="AI13" s="53" t="s">
        <v>20</v>
      </c>
      <c r="AJ13" s="53" t="s">
        <v>20</v>
      </c>
      <c r="AK13" s="53">
        <v>10</v>
      </c>
      <c r="AL13" s="53">
        <v>2</v>
      </c>
      <c r="AM13" s="53" t="s">
        <v>20</v>
      </c>
      <c r="AN13" s="53" t="s">
        <v>20</v>
      </c>
      <c r="AO13" s="52">
        <f>SUMIF($C$11:$AN$11,"Ind*",C13:AN13)</f>
        <v>182</v>
      </c>
      <c r="AP13" s="52">
        <f>SUMIF($C$11:$AN$11,"I.Mad",C13:AN13)</f>
        <v>138</v>
      </c>
      <c r="AQ13" s="52">
        <f>SUM(AO13:AP13)</f>
        <v>320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3</v>
      </c>
      <c r="D14" s="53" t="s">
        <v>20</v>
      </c>
      <c r="E14" s="53" t="s">
        <v>65</v>
      </c>
      <c r="F14" s="53">
        <v>6</v>
      </c>
      <c r="G14" s="53">
        <v>10</v>
      </c>
      <c r="H14" s="53">
        <v>14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5</v>
      </c>
      <c r="R14" s="53" t="s">
        <v>20</v>
      </c>
      <c r="S14" s="53">
        <v>3</v>
      </c>
      <c r="T14" s="53">
        <v>1</v>
      </c>
      <c r="U14" s="53">
        <v>5</v>
      </c>
      <c r="V14" s="53">
        <v>1</v>
      </c>
      <c r="W14" s="53">
        <v>8</v>
      </c>
      <c r="X14" s="53" t="s">
        <v>20</v>
      </c>
      <c r="Y14" s="53">
        <v>4</v>
      </c>
      <c r="Z14" s="53" t="s">
        <v>65</v>
      </c>
      <c r="AA14" s="53">
        <v>8</v>
      </c>
      <c r="AB14" s="53" t="s">
        <v>20</v>
      </c>
      <c r="AC14" s="53">
        <v>15</v>
      </c>
      <c r="AD14" s="53" t="s">
        <v>20</v>
      </c>
      <c r="AE14" s="53" t="s">
        <v>20</v>
      </c>
      <c r="AF14" s="53" t="s">
        <v>20</v>
      </c>
      <c r="AG14" s="53">
        <v>1</v>
      </c>
      <c r="AH14" s="53" t="s">
        <v>20</v>
      </c>
      <c r="AI14" s="53" t="s">
        <v>20</v>
      </c>
      <c r="AJ14" s="53" t="s">
        <v>20</v>
      </c>
      <c r="AK14" s="53">
        <v>3</v>
      </c>
      <c r="AL14" s="53">
        <v>1</v>
      </c>
      <c r="AM14" s="53" t="s">
        <v>20</v>
      </c>
      <c r="AN14" s="53" t="s">
        <v>20</v>
      </c>
      <c r="AO14" s="52">
        <f>SUMIF($C$11:$AN$11,"Ind*",C14:AN14)</f>
        <v>65</v>
      </c>
      <c r="AP14" s="52">
        <f>SUMIF($C$11:$AN$11,"I.Mad",C14:AN14)</f>
        <v>23</v>
      </c>
      <c r="AQ14" s="52">
        <f>SUM(AO14:AP14)</f>
        <v>88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>
        <v>0</v>
      </c>
      <c r="G15" s="53">
        <v>0</v>
      </c>
      <c r="H15" s="53">
        <v>1.7468225985293362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1.7895870258164956</v>
      </c>
      <c r="R15" s="53" t="s">
        <v>20</v>
      </c>
      <c r="S15" s="53">
        <v>0.80883347234994796</v>
      </c>
      <c r="T15" s="53">
        <v>0.52356020942408377</v>
      </c>
      <c r="U15" s="53">
        <v>2.9611031559279097</v>
      </c>
      <c r="V15" s="53">
        <v>4.8309178743961354</v>
      </c>
      <c r="W15" s="53">
        <v>18.339948076903131</v>
      </c>
      <c r="X15" s="53" t="s">
        <v>20</v>
      </c>
      <c r="Y15" s="53">
        <v>30.423829999999999</v>
      </c>
      <c r="Z15" s="53" t="s">
        <v>20</v>
      </c>
      <c r="AA15" s="53">
        <v>28.168447925891048</v>
      </c>
      <c r="AB15" s="53" t="s">
        <v>20</v>
      </c>
      <c r="AC15" s="53">
        <v>26.779722341588048</v>
      </c>
      <c r="AD15" s="53" t="s">
        <v>20</v>
      </c>
      <c r="AE15" s="53" t="s">
        <v>20</v>
      </c>
      <c r="AF15" s="53" t="s">
        <v>20</v>
      </c>
      <c r="AG15" s="53">
        <v>79.069767441860478</v>
      </c>
      <c r="AH15" s="53" t="s">
        <v>20</v>
      </c>
      <c r="AI15" s="53" t="s">
        <v>20</v>
      </c>
      <c r="AJ15" s="53" t="s">
        <v>20</v>
      </c>
      <c r="AK15" s="53">
        <v>82.47422946009624</v>
      </c>
      <c r="AL15" s="53">
        <v>89.371980676328519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</v>
      </c>
      <c r="D16" s="58" t="s">
        <v>20</v>
      </c>
      <c r="E16" s="58" t="s">
        <v>20</v>
      </c>
      <c r="F16" s="58">
        <v>14.5</v>
      </c>
      <c r="G16" s="58">
        <v>14.5</v>
      </c>
      <c r="H16" s="58">
        <v>13.5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13</v>
      </c>
      <c r="T16" s="58">
        <v>13.5</v>
      </c>
      <c r="U16" s="58">
        <v>13.5</v>
      </c>
      <c r="V16" s="58">
        <v>12.5</v>
      </c>
      <c r="W16" s="58">
        <v>12.5</v>
      </c>
      <c r="X16" s="58" t="s">
        <v>20</v>
      </c>
      <c r="Y16" s="58">
        <v>12</v>
      </c>
      <c r="Z16" s="58" t="s">
        <v>20</v>
      </c>
      <c r="AA16" s="58">
        <v>12</v>
      </c>
      <c r="AB16" s="58" t="s">
        <v>20</v>
      </c>
      <c r="AC16" s="58">
        <v>12</v>
      </c>
      <c r="AD16" s="58" t="s">
        <v>20</v>
      </c>
      <c r="AE16" s="58" t="s">
        <v>20</v>
      </c>
      <c r="AF16" s="58" t="s">
        <v>20</v>
      </c>
      <c r="AG16" s="58">
        <v>11</v>
      </c>
      <c r="AH16" s="58" t="s">
        <v>20</v>
      </c>
      <c r="AI16" s="58" t="s">
        <v>20</v>
      </c>
      <c r="AJ16" s="58" t="s">
        <v>20</v>
      </c>
      <c r="AK16" s="58">
        <v>11</v>
      </c>
      <c r="AL16" s="58">
        <v>10.5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>
        <v>3.1</v>
      </c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3.1</v>
      </c>
      <c r="AP25" s="52">
        <f t="shared" si="1"/>
        <v>0</v>
      </c>
      <c r="AQ25" s="55">
        <f>SUM(AO25:AP25)</f>
        <v>3.1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>
        <v>2.4885999999999998E-2</v>
      </c>
      <c r="Z30" s="71"/>
      <c r="AA30" s="71">
        <v>1.91</v>
      </c>
      <c r="AB30" s="71"/>
      <c r="AC30" s="71">
        <v>2.2200000000000002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4.1548860000000003</v>
      </c>
      <c r="AP30" s="52">
        <f t="shared" si="1"/>
        <v>0</v>
      </c>
      <c r="AQ30" s="55">
        <f t="shared" si="2"/>
        <v>4.1548860000000003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60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57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681</v>
      </c>
      <c r="D41" s="55">
        <f t="shared" ref="D41:AN41" si="8">+SUM(D24:D40,D18,D12)</f>
        <v>0</v>
      </c>
      <c r="E41" s="55">
        <f t="shared" si="8"/>
        <v>320</v>
      </c>
      <c r="F41" s="55">
        <f t="shared" si="8"/>
        <v>1290</v>
      </c>
      <c r="G41" s="55">
        <f t="shared" si="8"/>
        <v>5468.415</v>
      </c>
      <c r="H41" s="55">
        <f t="shared" si="8"/>
        <v>3276.4700000000007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290</v>
      </c>
      <c r="R41" s="55">
        <f t="shared" si="8"/>
        <v>0</v>
      </c>
      <c r="S41" s="55">
        <f t="shared" si="8"/>
        <v>160</v>
      </c>
      <c r="T41" s="55">
        <f t="shared" si="8"/>
        <v>100</v>
      </c>
      <c r="U41" s="55">
        <f t="shared" si="8"/>
        <v>1135</v>
      </c>
      <c r="V41" s="55">
        <f t="shared" si="8"/>
        <v>455</v>
      </c>
      <c r="W41" s="55">
        <f t="shared" si="8"/>
        <v>2655</v>
      </c>
      <c r="X41" s="55">
        <f t="shared" si="8"/>
        <v>0</v>
      </c>
      <c r="Y41" s="55">
        <f t="shared" si="8"/>
        <v>3968.9933260000003</v>
      </c>
      <c r="Z41" s="55">
        <f t="shared" si="8"/>
        <v>73.215000000000003</v>
      </c>
      <c r="AA41" s="55">
        <f t="shared" si="8"/>
        <v>4029.9940000000001</v>
      </c>
      <c r="AB41" s="55">
        <f t="shared" si="8"/>
        <v>0</v>
      </c>
      <c r="AC41" s="55">
        <f t="shared" si="8"/>
        <v>9189.9979999999996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241.44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1203.0350000000001</v>
      </c>
      <c r="AL41" s="55">
        <f t="shared" si="8"/>
        <v>138.69999999999999</v>
      </c>
      <c r="AM41" s="55">
        <f t="shared" si="8"/>
        <v>0</v>
      </c>
      <c r="AN41" s="55">
        <f t="shared" si="8"/>
        <v>0</v>
      </c>
      <c r="AO41" s="55">
        <f>SUM(AO12,AO18,AO24:AO37)</f>
        <v>29342.875325999998</v>
      </c>
      <c r="AP41" s="55">
        <f>SUM(AP12,AP18,AP24:AP37)</f>
        <v>5333.3850000000011</v>
      </c>
      <c r="AQ41" s="55">
        <f>SUM(AO41:AP41)</f>
        <v>34676.260325999996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18</v>
      </c>
      <c r="H42" s="114"/>
      <c r="I42" s="57">
        <v>20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2017-06-22T19:20:44Z</dcterms:modified>
</cp:coreProperties>
</file>