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904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Q38" i="1" s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Q31" i="1" s="1"/>
  <c r="AP30" i="1"/>
  <c r="AO30" i="1"/>
  <c r="AP29" i="1"/>
  <c r="AO29" i="1"/>
  <c r="AQ29" i="1" s="1"/>
  <c r="AP28" i="1"/>
  <c r="AO28" i="1"/>
  <c r="AP27" i="1"/>
  <c r="AO27" i="1"/>
  <c r="AQ27" i="1" s="1"/>
  <c r="AP26" i="1"/>
  <c r="AO26" i="1"/>
  <c r="AP25" i="1"/>
  <c r="AO25" i="1"/>
  <c r="AP24" i="1"/>
  <c r="AO24" i="1"/>
  <c r="AQ24" i="1" s="1"/>
  <c r="AQ20" i="1"/>
  <c r="AP20" i="1"/>
  <c r="AO20" i="1"/>
  <c r="AP19" i="1"/>
  <c r="AO19" i="1"/>
  <c r="AQ19" i="1" s="1"/>
  <c r="AP18" i="1"/>
  <c r="AO18" i="1"/>
  <c r="AP14" i="1"/>
  <c r="AO14" i="1"/>
  <c r="AP13" i="1"/>
  <c r="AO13" i="1"/>
  <c r="AP12" i="1"/>
  <c r="AO12" i="1"/>
  <c r="AQ35" i="1" l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<sst xmlns="http://schemas.openxmlformats.org/spreadsheetml/2006/main" count="355" uniqueCount="69">
  <si>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</si>
  <si>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</si>
  <si>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</si>
  <si>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</si>
  <si>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</si>
  <si>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</si>
  <si>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</si>
  <si>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</si>
  <si>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</si>
  <si>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</si>
  <si>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</si>
  <si>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</si>
  <si>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</si>
  <si>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</si>
  <si>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</si>
  <si>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</si>
  <si>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</si>
  <si>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</si>
  <si>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</si>
  <si>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</si>
  <si>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</si>
  <si>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</si>
  <si>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</si>
  <si>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</si>
  <si>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</si>
  <si>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</si>
  <si>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</si>
  <si>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</si>
  <si>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</si>
  <si>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</si>
  <si>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</si>
  <si>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</si>
  <si>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</si>
  <si>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</si>
  <si>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</si>
  <si>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</si>
  <si>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</si>
  <si>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</si>
  <si>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</si>
  <si>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</si>
  <si>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</si>
  <si>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</si>
  <si>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</si>
  <si>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</si>
  <si>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</si>
  <si>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</si>
  <si>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</si>
  <si>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</si>
  <si>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</si>
  <si>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</si>
  <si>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</si>
  <si>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</si>
  <si>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</si>
  <si>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</si>
  <si>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</si>
  <si>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</si>
  <si>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</si>
  <si>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</si>
  <si>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</si>
  <si>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</si>
  <si>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</si>
  <si>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</si>
  <si>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</si>
  <si>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</si>
  <si>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</si>
  <si>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R.M.N°463-2021-PRODUCE, R.M.N°167-2022-PRODUCE, R.M.N°171-2022-PRODUCE</t>
  </si>
  <si>
    <t>Callao, 23 de mayo del 2022</t>
  </si>
  <si>
    <t xml:space="preserve">        Fecha  :21/05/2022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</si>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</sst>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[$€-2]\ * #,##0.00_);_([$€-2]\ * \(#,##0.00\);_([$€-2]\ * \-??_)"/>
    <numFmt numFmtId="165" formatCode="hh:mm"/>
    <numFmt numFmtId="166" formatCode="dd/mm/yyyy\ hh:mm"/>
    <numFmt numFmtId="167" formatCode="h:mm:ss\ AM/PM;@"/>
    <numFmt numFmtId="168" formatCode="0.000"/>
    <numFmt numFmtId="169" formatCode="0.0"/>
  </numFmts>
  <fonts count="25" x14ac:knownFonts="1">
    <font>
      <sz val="10"/>
      <name val="Arial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1" fillId="0" borderId="0"/>
    <xf numFmtId="164" fontId="24" fillId="0" borderId="0" applyBorder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0" fontId="4" fillId="0" borderId="0" xfId="8" applyFont="1" applyAlignment="1" applyProtection="1"/>
    <xf numFmtId="0" fontId="6" fillId="0" borderId="0" xfId="0" applyFont="1"/>
    <xf numFmtId="0" fontId="7" fillId="0" borderId="0" xfId="0" applyFont="1"/>
    <xf numFmtId="0" fontId="8" fillId="0" borderId="0" xfId="0" applyFont="1"/>
    <xf numFmtId="165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12" fillId="0" borderId="0" xfId="0" applyNumberFormat="1" applyFont="1"/>
    <xf numFmtId="1" fontId="14" fillId="0" borderId="0" xfId="0" applyNumberFormat="1" applyFont="1"/>
    <xf numFmtId="166" fontId="12" fillId="0" borderId="0" xfId="0" applyNumberFormat="1" applyFont="1"/>
    <xf numFmtId="0" fontId="15" fillId="0" borderId="0" xfId="0" applyFont="1"/>
    <xf numFmtId="0" fontId="7" fillId="0" borderId="0" xfId="0" applyFont="1" applyBorder="1"/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6" fillId="0" borderId="0" xfId="0" applyFont="1"/>
    <xf numFmtId="0" fontId="17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/>
    <xf numFmtId="0" fontId="14" fillId="0" borderId="4" xfId="0" applyFont="1" applyBorder="1"/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2" xfId="0" applyNumberFormat="1" applyFont="1" applyBorder="1" applyAlignment="1">
      <alignment horizontal="center"/>
    </xf>
    <xf numFmtId="1" fontId="3" fillId="0" borderId="0" xfId="0" applyNumberFormat="1" applyFont="1"/>
    <xf numFmtId="0" fontId="3" fillId="0" borderId="0" xfId="0" applyFont="1" applyBorder="1"/>
    <xf numFmtId="0" fontId="14" fillId="0" borderId="2" xfId="0" applyFont="1" applyBorder="1" applyAlignment="1">
      <alignment horizontal="left"/>
    </xf>
    <xf numFmtId="168" fontId="3" fillId="0" borderId="0" xfId="0" applyNumberFormat="1" applyFont="1"/>
    <xf numFmtId="0" fontId="19" fillId="3" borderId="2" xfId="0" applyFont="1" applyFill="1" applyBorder="1" applyAlignment="1">
      <alignment horizontal="center"/>
    </xf>
    <xf numFmtId="169" fontId="18" fillId="0" borderId="2" xfId="0" applyNumberFormat="1" applyFont="1" applyBorder="1" applyAlignment="1">
      <alignment horizontal="center"/>
    </xf>
    <xf numFmtId="0" fontId="14" fillId="2" borderId="6" xfId="0" applyFont="1" applyFill="1" applyBorder="1" applyAlignment="1">
      <alignment horizontal="left"/>
    </xf>
    <xf numFmtId="0" fontId="11" fillId="0" borderId="7" xfId="0" applyFont="1" applyBorder="1" applyAlignment="1">
      <alignment horizontal="center"/>
    </xf>
    <xf numFmtId="169" fontId="18" fillId="0" borderId="7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" fontId="18" fillId="0" borderId="4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4" fillId="0" borderId="2" xfId="0" applyFont="1" applyBorder="1"/>
    <xf numFmtId="169" fontId="18" fillId="0" borderId="4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169" fontId="11" fillId="2" borderId="4" xfId="0" applyNumberFormat="1" applyFont="1" applyFill="1" applyBorder="1" applyAlignment="1">
      <alignment horizontal="center" wrapText="1"/>
    </xf>
    <xf numFmtId="169" fontId="20" fillId="2" borderId="4" xfId="0" applyNumberFormat="1" applyFont="1" applyFill="1" applyBorder="1" applyAlignment="1">
      <alignment horizontal="center" wrapText="1"/>
    </xf>
    <xf numFmtId="169" fontId="20" fillId="0" borderId="4" xfId="0" applyNumberFormat="1" applyFont="1" applyBorder="1" applyAlignment="1">
      <alignment horizontal="center" wrapText="1"/>
    </xf>
    <xf numFmtId="169" fontId="16" fillId="0" borderId="2" xfId="0" applyNumberFormat="1" applyFont="1" applyBorder="1" applyAlignment="1">
      <alignment horizontal="center"/>
    </xf>
    <xf numFmtId="16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/>
    <xf numFmtId="169" fontId="2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1" fontId="7" fillId="0" borderId="0" xfId="0" applyNumberFormat="1" applyFont="1" applyBorder="1" applyAlignment="1">
      <alignment horizontal="center"/>
    </xf>
    <xf numFmtId="0" fontId="14" fillId="0" borderId="0" xfId="0" applyFont="1"/>
    <xf numFmtId="1" fontId="22" fillId="0" borderId="0" xfId="0" applyNumberFormat="1" applyFont="1" applyBorder="1" applyProtection="1">
      <protection locked="0"/>
    </xf>
    <xf numFmtId="1" fontId="18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4" fillId="0" borderId="0" xfId="0" applyFont="1" applyBorder="1" applyAlignment="1"/>
    <xf numFmtId="1" fontId="22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169" fontId="18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5" fontId="10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center"/>
    </xf>
  </cellXfs>
  <cellStyles count="9">
    <cellStyle name="Estilo 1" xfId="1"/>
    <cellStyle name="Euro" xfId="2"/>
    <cellStyle name="Excel Built-in Explanatory Text" xfId="8"/>
    <cellStyle name="Normal" xfId="0" builtinId="0"/>
    <cellStyle name="Normal 2" xfId="3"/>
    <cellStyle name="Normal 2 2" xfId="4"/>
    <cellStyle name="Normal 3" xfId="5"/>
    <cellStyle name="Normal 4" xfId="6"/>
    <cellStyle name="Normal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zoomScale="23" zoomScaleNormal="23" workbookViewId="0">
      <selection activeCell="AU13" sqref="AU13"/>
    </sheetView>
  </sheetViews>
  <sheetFormatPr baseColWidth="10" defaultColWidth="11.425781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2" style="1" customWidth="1"/>
    <col min="24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0" t="s">
        <v>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5">
      <c r="B5" s="71" t="s">
        <v>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5</v>
      </c>
      <c r="AN6" s="72"/>
      <c r="AO6" s="72"/>
      <c r="AP6" s="72"/>
      <c r="AQ6" s="72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67</v>
      </c>
      <c r="AP8" s="72"/>
      <c r="AQ8" s="72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67" t="s">
        <v>9</v>
      </c>
      <c r="D10" s="67"/>
      <c r="E10" s="67" t="s">
        <v>10</v>
      </c>
      <c r="F10" s="67"/>
      <c r="G10" s="67" t="s">
        <v>11</v>
      </c>
      <c r="H10" s="67"/>
      <c r="I10" s="67" t="s">
        <v>12</v>
      </c>
      <c r="J10" s="67"/>
      <c r="K10" s="67" t="s">
        <v>13</v>
      </c>
      <c r="L10" s="67"/>
      <c r="M10" s="67" t="s">
        <v>14</v>
      </c>
      <c r="N10" s="67"/>
      <c r="O10" s="67" t="s">
        <v>15</v>
      </c>
      <c r="P10" s="67"/>
      <c r="Q10" s="67" t="s">
        <v>16</v>
      </c>
      <c r="R10" s="67"/>
      <c r="S10" s="67" t="s">
        <v>17</v>
      </c>
      <c r="T10" s="67"/>
      <c r="U10" s="67" t="s">
        <v>18</v>
      </c>
      <c r="V10" s="67"/>
      <c r="W10" s="67" t="s">
        <v>19</v>
      </c>
      <c r="X10" s="67"/>
      <c r="Y10" s="69" t="s">
        <v>20</v>
      </c>
      <c r="Z10" s="69"/>
      <c r="AA10" s="67" t="s">
        <v>21</v>
      </c>
      <c r="AB10" s="67"/>
      <c r="AC10" s="67" t="s">
        <v>22</v>
      </c>
      <c r="AD10" s="67"/>
      <c r="AE10" s="67" t="s">
        <v>23</v>
      </c>
      <c r="AF10" s="67"/>
      <c r="AG10" s="67" t="s">
        <v>24</v>
      </c>
      <c r="AH10" s="67"/>
      <c r="AI10" s="67" t="s">
        <v>25</v>
      </c>
      <c r="AJ10" s="67"/>
      <c r="AK10" s="67" t="s">
        <v>26</v>
      </c>
      <c r="AL10" s="67"/>
      <c r="AM10" s="67" t="s">
        <v>27</v>
      </c>
      <c r="AN10" s="67"/>
      <c r="AO10" s="68" t="s">
        <v>28</v>
      </c>
      <c r="AP10" s="68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353</v>
      </c>
      <c r="G12" s="30">
        <v>2483.0499999999997</v>
      </c>
      <c r="H12" s="30">
        <v>1610.47</v>
      </c>
      <c r="I12" s="30">
        <v>1462.79</v>
      </c>
      <c r="J12" s="30">
        <v>927.81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2620</v>
      </c>
      <c r="R12" s="30">
        <v>60</v>
      </c>
      <c r="S12" s="30">
        <v>1965</v>
      </c>
      <c r="T12" s="30">
        <v>0</v>
      </c>
      <c r="U12" s="30">
        <v>460</v>
      </c>
      <c r="V12" s="30">
        <v>0</v>
      </c>
      <c r="W12" s="30">
        <v>658.81</v>
      </c>
      <c r="X12" s="30">
        <v>0</v>
      </c>
      <c r="Y12" s="30">
        <v>1011.63</v>
      </c>
      <c r="Z12" s="30">
        <v>0</v>
      </c>
      <c r="AA12" s="30">
        <v>1612.331531802578</v>
      </c>
      <c r="AB12" s="30">
        <v>0</v>
      </c>
      <c r="AC12" s="30">
        <v>5166.7596203794974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866.53499999999997</v>
      </c>
      <c r="AL12" s="30">
        <v>95.584999999999994</v>
      </c>
      <c r="AM12" s="30">
        <v>1179.4699999999998</v>
      </c>
      <c r="AN12" s="30">
        <v>285.1450000000001</v>
      </c>
      <c r="AO12" s="30">
        <f>SUMIF($C$11:$AN$11,"Ind",C12:AN12)</f>
        <v>19486.376152182074</v>
      </c>
      <c r="AP12" s="30">
        <f>SUMIF($C$11:$AN$11,"I.Mad",C12:AN12)</f>
        <v>3332.0099999999998</v>
      </c>
      <c r="AQ12" s="30">
        <f>SUM(AO12:AP12)</f>
        <v>22818.386152182073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>
        <v>20</v>
      </c>
      <c r="G13" s="30">
        <v>19</v>
      </c>
      <c r="H13" s="30">
        <v>32</v>
      </c>
      <c r="I13" s="30">
        <v>13</v>
      </c>
      <c r="J13" s="30">
        <v>17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>
        <v>28</v>
      </c>
      <c r="R13" s="30">
        <v>1</v>
      </c>
      <c r="S13" s="30">
        <v>19</v>
      </c>
      <c r="T13" s="30" t="s">
        <v>34</v>
      </c>
      <c r="U13" s="30">
        <v>6</v>
      </c>
      <c r="V13" s="30" t="s">
        <v>34</v>
      </c>
      <c r="W13" s="30">
        <v>5</v>
      </c>
      <c r="X13" s="30" t="s">
        <v>34</v>
      </c>
      <c r="Y13" s="30">
        <v>5</v>
      </c>
      <c r="Z13" s="30" t="s">
        <v>34</v>
      </c>
      <c r="AA13" s="30">
        <v>16</v>
      </c>
      <c r="AB13" s="30" t="s">
        <v>34</v>
      </c>
      <c r="AC13" s="30">
        <v>22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>
        <v>3</v>
      </c>
      <c r="AL13" s="30">
        <v>1</v>
      </c>
      <c r="AM13" s="30">
        <v>5</v>
      </c>
      <c r="AN13" s="30">
        <v>3</v>
      </c>
      <c r="AO13" s="30">
        <f>SUMIF($C$11:$AN$11,"Ind*",C13:AN13)</f>
        <v>141</v>
      </c>
      <c r="AP13" s="30">
        <f>SUMIF($C$11:$AN$11,"I.Mad",C13:AN13)</f>
        <v>74</v>
      </c>
      <c r="AQ13" s="30">
        <f>SUM(AO13:AP13)</f>
        <v>215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>
        <v>4</v>
      </c>
      <c r="G14" s="30">
        <v>3</v>
      </c>
      <c r="H14" s="30">
        <v>7</v>
      </c>
      <c r="I14" s="30">
        <v>3</v>
      </c>
      <c r="J14" s="30">
        <v>3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>
        <v>10</v>
      </c>
      <c r="R14" s="30" t="s">
        <v>68</v>
      </c>
      <c r="S14" s="30">
        <v>7</v>
      </c>
      <c r="T14" s="30" t="s">
        <v>34</v>
      </c>
      <c r="U14" s="30">
        <v>3</v>
      </c>
      <c r="V14" s="30" t="s">
        <v>34</v>
      </c>
      <c r="W14" s="30">
        <v>3</v>
      </c>
      <c r="X14" s="30" t="s">
        <v>34</v>
      </c>
      <c r="Y14" s="30" t="s">
        <v>68</v>
      </c>
      <c r="Z14" s="30" t="s">
        <v>34</v>
      </c>
      <c r="AA14" s="30">
        <v>7</v>
      </c>
      <c r="AB14" s="30" t="s">
        <v>34</v>
      </c>
      <c r="AC14" s="30">
        <v>9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>
        <v>2</v>
      </c>
      <c r="AL14" s="30" t="s">
        <v>68</v>
      </c>
      <c r="AM14" s="30">
        <v>3</v>
      </c>
      <c r="AN14" s="30">
        <v>1</v>
      </c>
      <c r="AO14" s="30">
        <f>SUMIF($C$11:$AN$11,"Ind*",C14:AN14)</f>
        <v>50</v>
      </c>
      <c r="AP14" s="30">
        <f>SUMIF($C$11:$AN$11,"I.Mad",C14:AN14)</f>
        <v>15</v>
      </c>
      <c r="AQ14" s="30">
        <f>SUM(AO14:AP14)</f>
        <v>65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>
        <v>2.1577757300045715</v>
      </c>
      <c r="G15" s="30">
        <v>22.474662211063034</v>
      </c>
      <c r="H15" s="30">
        <v>36.622833611158008</v>
      </c>
      <c r="I15" s="30">
        <v>28.241522793529914</v>
      </c>
      <c r="J15" s="30">
        <v>67.790866458722093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>
        <v>4.750116735808338</v>
      </c>
      <c r="R15" s="30" t="s">
        <v>34</v>
      </c>
      <c r="S15" s="30">
        <v>17.016313763728434</v>
      </c>
      <c r="T15" s="30" t="s">
        <v>34</v>
      </c>
      <c r="U15" s="30">
        <v>16.004824228566189</v>
      </c>
      <c r="V15" s="30" t="s">
        <v>34</v>
      </c>
      <c r="W15" s="30">
        <v>53.373583614031688</v>
      </c>
      <c r="X15" s="30" t="s">
        <v>34</v>
      </c>
      <c r="Y15" s="30" t="s">
        <v>34</v>
      </c>
      <c r="Z15" s="30" t="s">
        <v>34</v>
      </c>
      <c r="AA15" s="30">
        <v>8.1402480957641377</v>
      </c>
      <c r="AB15" s="30" t="s">
        <v>34</v>
      </c>
      <c r="AC15" s="30">
        <v>13.705279084092561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>
        <v>32.459841714030937</v>
      </c>
      <c r="AL15" s="30" t="s">
        <v>34</v>
      </c>
      <c r="AM15" s="30">
        <v>23.898973278593481</v>
      </c>
      <c r="AN15" s="30">
        <v>26.993865030674847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>
        <v>13</v>
      </c>
      <c r="G16" s="36">
        <v>13</v>
      </c>
      <c r="H16" s="36">
        <v>11.5</v>
      </c>
      <c r="I16" s="36">
        <v>13</v>
      </c>
      <c r="J16" s="36">
        <v>11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>
        <v>13.5</v>
      </c>
      <c r="R16" s="36" t="s">
        <v>34</v>
      </c>
      <c r="S16" s="36">
        <v>12.5</v>
      </c>
      <c r="T16" s="36" t="s">
        <v>34</v>
      </c>
      <c r="U16" s="36">
        <v>13.5</v>
      </c>
      <c r="V16" s="36" t="s">
        <v>34</v>
      </c>
      <c r="W16" s="36">
        <v>11.5</v>
      </c>
      <c r="X16" s="36" t="s">
        <v>34</v>
      </c>
      <c r="Y16" s="36" t="s">
        <v>34</v>
      </c>
      <c r="Z16" s="36" t="s">
        <v>34</v>
      </c>
      <c r="AA16" s="36">
        <v>13</v>
      </c>
      <c r="AB16" s="36" t="s">
        <v>34</v>
      </c>
      <c r="AC16" s="36">
        <v>12.5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>
        <v>12.5</v>
      </c>
      <c r="AL16" s="36" t="s">
        <v>34</v>
      </c>
      <c r="AM16" s="36">
        <v>12.5</v>
      </c>
      <c r="AN16" s="36">
        <v>13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6"/>
      <c r="Z30" s="36"/>
      <c r="AA30" s="30">
        <v>2.6684681974221443</v>
      </c>
      <c r="AB30" s="42"/>
      <c r="AC30" s="45">
        <v>0.46537962050284032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3.1338478179249845</v>
      </c>
      <c r="AP30" s="30">
        <f t="shared" si="1"/>
        <v>0</v>
      </c>
      <c r="AQ30" s="42">
        <f t="shared" si="2"/>
        <v>3.1338478179249845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50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52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55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58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353</v>
      </c>
      <c r="G41" s="42">
        <f t="shared" si="3"/>
        <v>2483.0499999999997</v>
      </c>
      <c r="H41" s="42">
        <f t="shared" si="3"/>
        <v>1610.47</v>
      </c>
      <c r="I41" s="42">
        <f t="shared" si="3"/>
        <v>1462.79</v>
      </c>
      <c r="J41" s="42">
        <f t="shared" si="3"/>
        <v>927.81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2620</v>
      </c>
      <c r="R41" s="42">
        <f t="shared" si="3"/>
        <v>60</v>
      </c>
      <c r="S41" s="42">
        <f t="shared" si="3"/>
        <v>1965</v>
      </c>
      <c r="T41" s="42">
        <f t="shared" si="3"/>
        <v>0</v>
      </c>
      <c r="U41" s="42">
        <f t="shared" si="3"/>
        <v>460</v>
      </c>
      <c r="V41" s="42">
        <f t="shared" si="3"/>
        <v>0</v>
      </c>
      <c r="W41" s="42">
        <f t="shared" si="3"/>
        <v>658.81</v>
      </c>
      <c r="X41" s="42">
        <f t="shared" si="3"/>
        <v>0</v>
      </c>
      <c r="Y41" s="42">
        <f t="shared" si="3"/>
        <v>1011.63</v>
      </c>
      <c r="Z41" s="42">
        <f t="shared" si="3"/>
        <v>0</v>
      </c>
      <c r="AA41" s="42">
        <f t="shared" si="3"/>
        <v>1615</v>
      </c>
      <c r="AB41" s="42">
        <f t="shared" si="3"/>
        <v>0</v>
      </c>
      <c r="AC41" s="42">
        <f t="shared" si="3"/>
        <v>5167.2250000000004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866.53499999999997</v>
      </c>
      <c r="AL41" s="42">
        <f t="shared" si="3"/>
        <v>95.584999999999994</v>
      </c>
      <c r="AM41" s="42">
        <f t="shared" si="3"/>
        <v>1179.4699999999998</v>
      </c>
      <c r="AN41" s="42">
        <f t="shared" si="3"/>
        <v>285.1450000000001</v>
      </c>
      <c r="AO41" s="42">
        <f>SUM(AO12,AO18,AO24:AO37)</f>
        <v>19489.509999999998</v>
      </c>
      <c r="AP41" s="42">
        <f>SUM(AP12,AP18,AP24:AP37)</f>
        <v>3332.0099999999998</v>
      </c>
      <c r="AQ41" s="42">
        <f t="shared" si="2"/>
        <v>22821.519999999997</v>
      </c>
    </row>
    <row r="42" spans="2:43" ht="50.25" customHeight="1" x14ac:dyDescent="0.55000000000000004">
      <c r="B42" s="29" t="s">
        <v>59</v>
      </c>
      <c r="C42" s="47"/>
      <c r="D42" s="47"/>
      <c r="E42" s="47"/>
      <c r="F42" s="36"/>
      <c r="G42" s="36">
        <v>15.7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64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2022-04-13T19:07:22Z</cp:lastPrinted>
  <dcterms:created xsi:type="dcterms:W3CDTF">2008-10-21T17:58:04Z</dcterms:created>
  <dcterms:modified xsi:type="dcterms:W3CDTF">2022-05-23T17:12:16Z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