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<sst xmlns="http://schemas.openxmlformats.org/spreadsheetml/2006/main" count="380" uniqueCount="69">
  <si>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</si>
  <si>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</si>
  <si>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</si>
  <si>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</si>
  <si>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</si>
  <si>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</si>
  <si>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</si>
  <si>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</si>
  <si>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</si>
  <si>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</si>
  <si>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</si>
  <si>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</si>
  <si>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</si>
  <si>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</si>
  <si>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</si>
  <si>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</si>
  <si>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</si>
  <si>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</si>
  <si>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</si>
  <si>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</si>
  <si>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</si>
  <si>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</si>
  <si>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</si>
  <si>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</si>
  <si>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</si>
  <si>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</si>
  <si>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</si>
  <si>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</si>
  <si>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</si>
  <si>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</si>
  <si>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</si>
  <si>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</si>
  <si>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</si>
  <si>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</si>
  <si>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</si>
  <si>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</si>
  <si>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</si>
  <si>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</si>
  <si>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</si>
  <si>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</si>
  <si>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</si>
  <si>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</si>
  <si>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</si>
  <si>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</si>
  <si>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</si>
  <si>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</si>
  <si>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</si>
  <si>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</si>
  <si>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</si>
  <si>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</si>
  <si>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</si>
  <si>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</si>
  <si>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</si>
  <si>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</si>
  <si>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</si>
  <si>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</si>
  <si>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</si>
  <si>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</si>
  <si>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</si>
  <si>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</si>
  <si>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</si>
  <si>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</si>
  <si>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</si>
  <si>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</si>
  <si>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</si>
  <si>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R.M.N°167-2022-PRODUCE, R.M.N°230-2022-PRODUCE</t>
  </si>
  <si>
    <t xml:space="preserve">        Fecha  : 20/07/2022</t>
  </si>
  <si>
    <t>Callao, 21 de julio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</si>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</sst>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E1" zoomScale="23" zoomScaleNormal="23" workbookViewId="0">
      <selection activeCell="Z14" sqref="Z1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9423.9</v>
      </c>
      <c r="J12" s="30">
        <v>1062.21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4902.415</v>
      </c>
      <c r="Z12" s="30">
        <v>763.09</v>
      </c>
      <c r="AA12" s="30">
        <v>2003.0125891721566</v>
      </c>
      <c r="AB12" s="30">
        <v>0</v>
      </c>
      <c r="AC12" s="30">
        <v>1893.0253097878372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2681.8850000000002</v>
      </c>
      <c r="AL12" s="30">
        <v>104.765</v>
      </c>
      <c r="AM12" s="30">
        <v>1461.7449999999999</v>
      </c>
      <c r="AN12" s="30">
        <v>460.89499999999998</v>
      </c>
      <c r="AO12" s="30">
        <f>SUMIF($C$11:$AN$11,"Ind",C12:AN12)</f>
        <v>22365.982898959988</v>
      </c>
      <c r="AP12" s="30">
        <f>SUMIF($C$11:$AN$11,"I.Mad",C12:AN12)</f>
        <v>2390.96</v>
      </c>
      <c r="AQ12" s="30">
        <f>SUM(AO12:AP12)</f>
        <v>24756.942898959987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83</v>
      </c>
      <c r="J13" s="30">
        <v>13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>
        <v>23</v>
      </c>
      <c r="Z13" s="30">
        <v>9</v>
      </c>
      <c r="AA13" s="30">
        <v>16</v>
      </c>
      <c r="AB13" s="30" t="s">
        <v>34</v>
      </c>
      <c r="AC13" s="30">
        <v>20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19</v>
      </c>
      <c r="AL13" s="30">
        <v>1</v>
      </c>
      <c r="AM13" s="30">
        <v>10</v>
      </c>
      <c r="AN13" s="30">
        <v>6</v>
      </c>
      <c r="AO13" s="30">
        <f>SUMIF($C$11:$AN$11,"Ind*",C13:AN13)</f>
        <v>171</v>
      </c>
      <c r="AP13" s="30">
        <f>SUMIF($C$11:$AN$11,"I.Mad",C13:AN13)</f>
        <v>29</v>
      </c>
      <c r="AQ13" s="30">
        <f>SUM(AO13:AP13)</f>
        <v>200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20</v>
      </c>
      <c r="J14" s="30">
        <v>5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>
        <v>4</v>
      </c>
      <c r="Z14" s="30">
        <v>2</v>
      </c>
      <c r="AA14" s="30">
        <v>5</v>
      </c>
      <c r="AB14" s="30" t="s">
        <v>34</v>
      </c>
      <c r="AC14" s="30">
        <v>8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5</v>
      </c>
      <c r="AL14" s="30" t="s">
        <v>68</v>
      </c>
      <c r="AM14" s="30">
        <v>6</v>
      </c>
      <c r="AN14" s="30" t="s">
        <v>68</v>
      </c>
      <c r="AO14" s="30">
        <f>SUMIF($C$11:$AN$11,"Ind*",C14:AN14)</f>
        <v>48</v>
      </c>
      <c r="AP14" s="30">
        <f>SUMIF($C$11:$AN$11,"I.Mad",C14:AN14)</f>
        <v>7</v>
      </c>
      <c r="AQ14" s="30">
        <f>SUM(AO14:AP14)</f>
        <v>55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33.243061733220479</v>
      </c>
      <c r="J15" s="30">
        <v>22.102281423225037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>
        <v>2.7047284965869447</v>
      </c>
      <c r="Z15" s="30">
        <v>1.2117740516585525</v>
      </c>
      <c r="AA15" s="30">
        <v>47.368560850060049</v>
      </c>
      <c r="AB15" s="30" t="s">
        <v>34</v>
      </c>
      <c r="AC15" s="30">
        <v>66.281180113601863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46.30259697864242</v>
      </c>
      <c r="AL15" s="30" t="s">
        <v>34</v>
      </c>
      <c r="AM15" s="30">
        <v>53.309284136043182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12</v>
      </c>
      <c r="J16" s="36">
        <v>12.5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>
        <v>13</v>
      </c>
      <c r="Z16" s="36">
        <v>13</v>
      </c>
      <c r="AA16" s="36">
        <v>12</v>
      </c>
      <c r="AB16" s="36" t="s">
        <v>34</v>
      </c>
      <c r="AC16" s="36">
        <v>11.5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12.5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9423.9</v>
      </c>
      <c r="J41" s="42">
        <f t="shared" si="3"/>
        <v>1062.21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4902.415</v>
      </c>
      <c r="Z41" s="42">
        <f t="shared" si="3"/>
        <v>763.09</v>
      </c>
      <c r="AA41" s="42">
        <f t="shared" si="3"/>
        <v>2003.0125891721566</v>
      </c>
      <c r="AB41" s="42">
        <f t="shared" si="3"/>
        <v>0</v>
      </c>
      <c r="AC41" s="42">
        <f t="shared" si="3"/>
        <v>1893.0253097878372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2681.8850000000002</v>
      </c>
      <c r="AL41" s="42">
        <f t="shared" si="3"/>
        <v>104.765</v>
      </c>
      <c r="AM41" s="42">
        <f t="shared" si="3"/>
        <v>1461.7449999999999</v>
      </c>
      <c r="AN41" s="42">
        <f t="shared" si="3"/>
        <v>460.89499999999998</v>
      </c>
      <c r="AO41" s="42">
        <f>SUM(AO12,AO18,AO24:AO37)</f>
        <v>22365.982898959988</v>
      </c>
      <c r="AP41" s="42">
        <f>SUM(AP12,AP18,AP24:AP37)</f>
        <v>2390.96</v>
      </c>
      <c r="AQ41" s="42">
        <f t="shared" si="2"/>
        <v>24756.942898959987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2022-07-21T19:47:07Z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