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<sst xmlns="http://schemas.openxmlformats.org/spreadsheetml/2006/main" count="357" uniqueCount="69">
  <si>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</si>
  <si>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</si>
  <si>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</si>
  <si>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</si>
  <si>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</si>
  <si>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</si>
  <si>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</si>
  <si>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</si>
  <si>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</si>
  <si>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</si>
  <si>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</si>
  <si>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</si>
  <si>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</si>
  <si>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</si>
  <si>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</si>
  <si>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</si>
  <si>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</si>
  <si>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</si>
  <si>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</si>
  <si>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</si>
  <si>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</si>
  <si>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</si>
  <si>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</si>
  <si>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</si>
  <si>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</si>
  <si>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</si>
  <si>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</si>
  <si>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</si>
  <si>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</si>
  <si>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</si>
  <si>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</si>
  <si>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</si>
  <si>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</si>
  <si>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</si>
  <si>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</si>
  <si>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</si>
  <si>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</si>
  <si>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</si>
  <si>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</si>
  <si>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</si>
  <si>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</si>
  <si>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</si>
  <si>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</si>
  <si>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</si>
  <si>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</si>
  <si>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</si>
  <si>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</si>
  <si>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</si>
  <si>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</si>
  <si>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</si>
  <si>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</si>
  <si>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</si>
  <si>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</si>
  <si>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</si>
  <si>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</si>
  <si>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</si>
  <si>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</si>
  <si>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</si>
  <si>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</si>
  <si>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</si>
  <si>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</si>
  <si>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</si>
  <si>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</si>
  <si>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</si>
  <si>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</si>
  <si>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</si>
  <si>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SM</t>
  </si>
  <si>
    <t xml:space="preserve">        Fecha  : 20/06/2022</t>
  </si>
  <si>
    <t>Callao, 21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</si>
</sst>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6" zoomScale="23" zoomScaleNormal="23" workbookViewId="0">
      <selection activeCell="AW14" sqref="AW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925</v>
      </c>
      <c r="G12" s="30">
        <v>1627.915</v>
      </c>
      <c r="H12" s="30">
        <v>223.77999999999997</v>
      </c>
      <c r="I12" s="30">
        <v>2855.3</v>
      </c>
      <c r="J12" s="30">
        <v>57.78</v>
      </c>
      <c r="K12" s="30">
        <v>296.85000000000002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3480</v>
      </c>
      <c r="R12" s="30">
        <v>0</v>
      </c>
      <c r="S12" s="30">
        <v>2990</v>
      </c>
      <c r="T12" s="30">
        <v>0</v>
      </c>
      <c r="U12" s="30">
        <v>2330</v>
      </c>
      <c r="V12" s="30">
        <v>90</v>
      </c>
      <c r="W12" s="30">
        <v>2920</v>
      </c>
      <c r="X12" s="30">
        <v>165</v>
      </c>
      <c r="Y12" s="30">
        <v>2640.9349999999999</v>
      </c>
      <c r="Z12" s="30">
        <v>840.1099999999999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1046.2550000000001</v>
      </c>
      <c r="AN12" s="30">
        <v>0</v>
      </c>
      <c r="AO12" s="30">
        <f>SUMIF($C$11:$AN$11,"Ind",C12:AN12)</f>
        <v>20187.255000000005</v>
      </c>
      <c r="AP12" s="30">
        <f>SUMIF($C$11:$AN$11,"I.Mad",C12:AN12)</f>
        <v>2301.67</v>
      </c>
      <c r="AQ12" s="30">
        <f>SUM(AO12:AP12)</f>
        <v>22488.925000000003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23</v>
      </c>
      <c r="G13" s="30">
        <v>27</v>
      </c>
      <c r="H13" s="30">
        <v>9</v>
      </c>
      <c r="I13" s="30">
        <v>31</v>
      </c>
      <c r="J13" s="30">
        <v>3</v>
      </c>
      <c r="K13" s="30">
        <v>1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19</v>
      </c>
      <c r="R13" s="30" t="s">
        <v>34</v>
      </c>
      <c r="S13" s="30">
        <v>16</v>
      </c>
      <c r="T13" s="30" t="s">
        <v>34</v>
      </c>
      <c r="U13" s="30">
        <v>10</v>
      </c>
      <c r="V13" s="30">
        <v>1</v>
      </c>
      <c r="W13" s="30">
        <v>13</v>
      </c>
      <c r="X13" s="30">
        <v>3</v>
      </c>
      <c r="Y13" s="30">
        <v>15</v>
      </c>
      <c r="Z13" s="30">
        <v>13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9</v>
      </c>
      <c r="AN13" s="30" t="s">
        <v>34</v>
      </c>
      <c r="AO13" s="30">
        <f>SUMIF($C$11:$AN$11,"Ind*",C13:AN13)</f>
        <v>141</v>
      </c>
      <c r="AP13" s="30">
        <f>SUMIF($C$11:$AN$11,"I.Mad",C13:AN13)</f>
        <v>52</v>
      </c>
      <c r="AQ13" s="30">
        <f>SUM(AO13:AP13)</f>
        <v>193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8</v>
      </c>
      <c r="G14" s="30">
        <v>11</v>
      </c>
      <c r="H14" s="30">
        <v>3</v>
      </c>
      <c r="I14" s="30">
        <v>11</v>
      </c>
      <c r="J14" s="30">
        <v>3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9</v>
      </c>
      <c r="R14" s="30" t="s">
        <v>34</v>
      </c>
      <c r="S14" s="30">
        <v>6</v>
      </c>
      <c r="T14" s="30" t="s">
        <v>34</v>
      </c>
      <c r="U14" s="30">
        <v>4</v>
      </c>
      <c r="V14" s="30">
        <v>1</v>
      </c>
      <c r="W14" s="30">
        <v>3</v>
      </c>
      <c r="X14" s="30">
        <v>3</v>
      </c>
      <c r="Y14" s="30">
        <v>3</v>
      </c>
      <c r="Z14" s="30">
        <v>3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5</v>
      </c>
      <c r="AN14" s="30" t="s">
        <v>34</v>
      </c>
      <c r="AO14" s="30">
        <f>SUMIF($C$11:$AN$11,"Ind*",C14:AN14)</f>
        <v>52</v>
      </c>
      <c r="AP14" s="30">
        <f>SUMIF($C$11:$AN$11,"I.Mad",C14:AN14)</f>
        <v>21</v>
      </c>
      <c r="AQ14" s="30">
        <f>SUM(AO14:AP14)</f>
        <v>73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84.401837900487678</v>
      </c>
      <c r="G15" s="30">
        <v>80.368249570623703</v>
      </c>
      <c r="H15" s="30">
        <v>90.684605521550253</v>
      </c>
      <c r="I15" s="30">
        <v>28.050386654580748</v>
      </c>
      <c r="J15" s="30">
        <v>8.8984393780209015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27.255270774221721</v>
      </c>
      <c r="R15" s="30" t="s">
        <v>34</v>
      </c>
      <c r="S15" s="30">
        <v>23.101537198591291</v>
      </c>
      <c r="T15" s="30" t="s">
        <v>34</v>
      </c>
      <c r="U15" s="30">
        <v>25.635189183621815</v>
      </c>
      <c r="V15" s="30">
        <v>5.8201058201058213</v>
      </c>
      <c r="W15" s="30">
        <v>49.047638986646206</v>
      </c>
      <c r="X15" s="30">
        <v>47.101457732132062</v>
      </c>
      <c r="Y15" s="30">
        <v>32.81239594252412</v>
      </c>
      <c r="Z15" s="30">
        <v>42.311226099830392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41.309648539691104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11</v>
      </c>
      <c r="G16" s="36">
        <v>11</v>
      </c>
      <c r="H16" s="36">
        <v>10.5</v>
      </c>
      <c r="I16" s="36">
        <v>12</v>
      </c>
      <c r="J16" s="36">
        <v>12.5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>
        <v>12.5</v>
      </c>
      <c r="T16" s="36" t="s">
        <v>34</v>
      </c>
      <c r="U16" s="36">
        <v>12</v>
      </c>
      <c r="V16" s="36">
        <v>12</v>
      </c>
      <c r="W16" s="36">
        <v>12</v>
      </c>
      <c r="X16" s="36">
        <v>12</v>
      </c>
      <c r="Y16" s="36">
        <v>12</v>
      </c>
      <c r="Z16" s="36">
        <v>12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5.0199999999999996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5.0199999999999996</v>
      </c>
      <c r="AP25" s="30">
        <f t="shared" si="1"/>
        <v>0</v>
      </c>
      <c r="AQ25" s="42">
        <f t="shared" si="2"/>
        <v>5.0199999999999996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>
        <v>1.2732487698274206</v>
      </c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1.2732487698274206</v>
      </c>
      <c r="AQ30" s="42">
        <f t="shared" si="2"/>
        <v>1.2732487698274206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925</v>
      </c>
      <c r="G41" s="42">
        <f t="shared" si="3"/>
        <v>1627.915</v>
      </c>
      <c r="H41" s="42">
        <f t="shared" si="3"/>
        <v>223.77999999999997</v>
      </c>
      <c r="I41" s="42">
        <f t="shared" si="3"/>
        <v>2860.32</v>
      </c>
      <c r="J41" s="42">
        <f t="shared" si="3"/>
        <v>57.78</v>
      </c>
      <c r="K41" s="42">
        <f t="shared" si="3"/>
        <v>296.85000000000002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3480</v>
      </c>
      <c r="R41" s="42">
        <f t="shared" si="3"/>
        <v>0</v>
      </c>
      <c r="S41" s="42">
        <f t="shared" si="3"/>
        <v>2990</v>
      </c>
      <c r="T41" s="42">
        <f t="shared" si="3"/>
        <v>0</v>
      </c>
      <c r="U41" s="42">
        <f t="shared" si="3"/>
        <v>2330</v>
      </c>
      <c r="V41" s="42">
        <f t="shared" si="3"/>
        <v>90</v>
      </c>
      <c r="W41" s="42">
        <f t="shared" si="3"/>
        <v>2920</v>
      </c>
      <c r="X41" s="42">
        <f t="shared" si="3"/>
        <v>165</v>
      </c>
      <c r="Y41" s="42">
        <f t="shared" si="3"/>
        <v>2640.9349999999999</v>
      </c>
      <c r="Z41" s="42">
        <f t="shared" si="3"/>
        <v>841.38324876982733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1046.2550000000001</v>
      </c>
      <c r="AN41" s="42">
        <f t="shared" si="3"/>
        <v>0</v>
      </c>
      <c r="AO41" s="42">
        <f>SUM(AO12,AO18,AO24:AO37)</f>
        <v>20192.275000000005</v>
      </c>
      <c r="AP41" s="42">
        <f>SUM(AP12,AP18,AP24:AP37)</f>
        <v>2302.9432487698273</v>
      </c>
      <c r="AQ41" s="42">
        <f t="shared" si="2"/>
        <v>22495.218248769834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14.5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2022-06-21T17:02:28Z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