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<sst xmlns="http://schemas.openxmlformats.org/spreadsheetml/2006/main" count="363" uniqueCount="69">
  <si>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</si>
  <si>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</si>
  <si>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</si>
  <si>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</si>
  <si>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</si>
  <si>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</si>
  <si>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</si>
  <si>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</si>
  <si>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</si>
  <si>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</si>
  <si>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</si>
  <si>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</si>
  <si>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</si>
  <si>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</si>
  <si>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</si>
  <si>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</si>
  <si>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</si>
  <si>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</si>
  <si>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</si>
  <si>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</si>
  <si>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</si>
  <si>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</si>
  <si>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</si>
  <si>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</si>
  <si>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</si>
  <si>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</si>
  <si>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</si>
  <si>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</si>
  <si>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</si>
  <si>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</si>
  <si>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</si>
  <si>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</si>
  <si>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</si>
  <si>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</si>
  <si>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</si>
  <si>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</si>
  <si>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</si>
  <si>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</si>
  <si>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</si>
  <si>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</si>
  <si>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</si>
  <si>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</si>
  <si>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</si>
  <si>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</si>
  <si>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</si>
  <si>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</si>
  <si>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</si>
  <si>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</si>
  <si>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</si>
  <si>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</si>
  <si>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</si>
  <si>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</si>
  <si>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</si>
  <si>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</si>
  <si>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</si>
  <si>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</si>
  <si>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</si>
  <si>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</si>
  <si>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</si>
  <si>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</si>
  <si>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</si>
  <si>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</si>
  <si>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</si>
  <si>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</si>
  <si>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</si>
  <si>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</si>
  <si>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>Puertos cerrados por olejae anómalo</t>
  </si>
  <si>
    <t xml:space="preserve">        Fecha  : 19/07/2022</t>
  </si>
  <si>
    <t>Callao, 20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</si>
</sst>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C1" zoomScale="23" zoomScaleNormal="23" workbookViewId="0">
      <selection activeCell="J24" sqref="J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2524.0749999999998</v>
      </c>
      <c r="H12" s="30">
        <v>74.454999999999998</v>
      </c>
      <c r="I12" s="30">
        <v>7155.78</v>
      </c>
      <c r="J12" s="30">
        <v>1500.63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320</v>
      </c>
      <c r="W12" s="30">
        <v>0</v>
      </c>
      <c r="X12" s="30">
        <v>0</v>
      </c>
      <c r="Y12" s="30">
        <v>1682.825</v>
      </c>
      <c r="Z12" s="30">
        <v>471.9</v>
      </c>
      <c r="AA12" s="30">
        <v>1700</v>
      </c>
      <c r="AB12" s="30">
        <v>0</v>
      </c>
      <c r="AC12" s="30">
        <v>2062.0950000000003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744.80999999999983</v>
      </c>
      <c r="AL12" s="30">
        <v>109.84</v>
      </c>
      <c r="AM12" s="30">
        <v>817.94500000000005</v>
      </c>
      <c r="AN12" s="30">
        <v>289.42500000000001</v>
      </c>
      <c r="AO12" s="30">
        <f>SUMIF($C$11:$AN$11,"Ind",C12:AN12)</f>
        <v>16687.530000000002</v>
      </c>
      <c r="AP12" s="30">
        <f>SUMIF($C$11:$AN$11,"I.Mad",C12:AN12)</f>
        <v>2766.2500000000005</v>
      </c>
      <c r="AQ12" s="30">
        <f>SUM(AO12:AP12)</f>
        <v>19453.780000000002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18</v>
      </c>
      <c r="H13" s="30">
        <v>1</v>
      </c>
      <c r="I13" s="30">
        <v>53</v>
      </c>
      <c r="J13" s="30">
        <v>19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>
        <v>5</v>
      </c>
      <c r="W13" s="30" t="s">
        <v>34</v>
      </c>
      <c r="X13" s="30" t="s">
        <v>34</v>
      </c>
      <c r="Y13" s="30">
        <v>21</v>
      </c>
      <c r="Z13" s="30">
        <v>9</v>
      </c>
      <c r="AA13" s="30">
        <v>11</v>
      </c>
      <c r="AB13" s="30" t="s">
        <v>34</v>
      </c>
      <c r="AC13" s="30">
        <v>14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7</v>
      </c>
      <c r="AL13" s="30">
        <v>1</v>
      </c>
      <c r="AM13" s="30">
        <v>12</v>
      </c>
      <c r="AN13" s="30">
        <v>6</v>
      </c>
      <c r="AO13" s="30">
        <f>SUMIF($C$11:$AN$11,"Ind*",C13:AN13)</f>
        <v>136</v>
      </c>
      <c r="AP13" s="30">
        <f>SUMIF($C$11:$AN$11,"I.Mad",C13:AN13)</f>
        <v>41</v>
      </c>
      <c r="AQ13" s="30">
        <f>SUM(AO13:AP13)</f>
        <v>177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12</v>
      </c>
      <c r="H14" s="30">
        <v>1</v>
      </c>
      <c r="I14" s="30">
        <v>12</v>
      </c>
      <c r="J14" s="30">
        <v>5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>
        <v>4</v>
      </c>
      <c r="W14" s="30" t="s">
        <v>34</v>
      </c>
      <c r="X14" s="30" t="s">
        <v>34</v>
      </c>
      <c r="Y14" s="30">
        <v>9</v>
      </c>
      <c r="Z14" s="30">
        <v>3</v>
      </c>
      <c r="AA14" s="30">
        <v>4</v>
      </c>
      <c r="AB14" s="30" t="s">
        <v>34</v>
      </c>
      <c r="AC14" s="30">
        <v>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>
        <v>1</v>
      </c>
      <c r="AM14" s="30">
        <v>4</v>
      </c>
      <c r="AN14" s="30">
        <v>2</v>
      </c>
      <c r="AO14" s="30">
        <f>SUMIF($C$11:$AN$11,"Ind*",C14:AN14)</f>
        <v>47</v>
      </c>
      <c r="AP14" s="30">
        <f>SUMIF($C$11:$AN$11,"I.Mad",C14:AN14)</f>
        <v>16</v>
      </c>
      <c r="AQ14" s="30">
        <f>SUM(AO14:AP14)</f>
        <v>63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81.753529365288202</v>
      </c>
      <c r="H15" s="30">
        <v>89.102564102564088</v>
      </c>
      <c r="I15" s="30">
        <v>71.466526144660975</v>
      </c>
      <c r="J15" s="30">
        <v>87.84370714427186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>
        <v>44.948565582020912</v>
      </c>
      <c r="W15" s="30" t="s">
        <v>34</v>
      </c>
      <c r="X15" s="30" t="s">
        <v>34</v>
      </c>
      <c r="Y15" s="30">
        <v>20.635659088325646</v>
      </c>
      <c r="Z15" s="30">
        <v>51.561164689837966</v>
      </c>
      <c r="AA15" s="30">
        <v>48.497741749183533</v>
      </c>
      <c r="AB15" s="30" t="s">
        <v>34</v>
      </c>
      <c r="AC15" s="30">
        <v>46.038710436585802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17.071663889298094</v>
      </c>
      <c r="AL15" s="30">
        <v>15.555555555555557</v>
      </c>
      <c r="AM15" s="30">
        <v>63.206108769760547</v>
      </c>
      <c r="AN15" s="30">
        <v>62.114808049763127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10.5</v>
      </c>
      <c r="H16" s="36">
        <v>10.5</v>
      </c>
      <c r="I16" s="36">
        <v>10.5</v>
      </c>
      <c r="J16" s="36">
        <v>10.5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>
        <v>12</v>
      </c>
      <c r="W16" s="36" t="s">
        <v>34</v>
      </c>
      <c r="X16" s="36" t="s">
        <v>34</v>
      </c>
      <c r="Y16" s="36">
        <v>12</v>
      </c>
      <c r="Z16" s="36">
        <v>11.5</v>
      </c>
      <c r="AA16" s="36">
        <v>12</v>
      </c>
      <c r="AB16" s="36" t="s">
        <v>34</v>
      </c>
      <c r="AC16" s="36">
        <v>11.5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>
        <v>12.5</v>
      </c>
      <c r="AM16" s="36">
        <v>11.5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2524.0749999999998</v>
      </c>
      <c r="H41" s="42">
        <f t="shared" si="3"/>
        <v>74.454999999999998</v>
      </c>
      <c r="I41" s="42">
        <f t="shared" si="3"/>
        <v>7155.78</v>
      </c>
      <c r="J41" s="42">
        <f t="shared" si="3"/>
        <v>1500.63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320</v>
      </c>
      <c r="W41" s="42">
        <f t="shared" si="3"/>
        <v>0</v>
      </c>
      <c r="X41" s="42">
        <f t="shared" si="3"/>
        <v>0</v>
      </c>
      <c r="Y41" s="42">
        <f t="shared" si="3"/>
        <v>1682.825</v>
      </c>
      <c r="Z41" s="42">
        <f t="shared" si="3"/>
        <v>471.9</v>
      </c>
      <c r="AA41" s="42">
        <f t="shared" si="3"/>
        <v>1700</v>
      </c>
      <c r="AB41" s="42">
        <f t="shared" si="3"/>
        <v>0</v>
      </c>
      <c r="AC41" s="42">
        <f t="shared" si="3"/>
        <v>2062.0950000000003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744.80999999999983</v>
      </c>
      <c r="AL41" s="42">
        <f t="shared" si="3"/>
        <v>109.84</v>
      </c>
      <c r="AM41" s="42">
        <f t="shared" si="3"/>
        <v>817.94500000000005</v>
      </c>
      <c r="AN41" s="42">
        <f t="shared" si="3"/>
        <v>289.42500000000001</v>
      </c>
      <c r="AO41" s="42">
        <f>SUM(AO12,AO18,AO24:AO37)</f>
        <v>16687.530000000002</v>
      </c>
      <c r="AP41" s="42">
        <f>SUM(AP12,AP18,AP24:AP37)</f>
        <v>2766.2500000000005</v>
      </c>
      <c r="AQ41" s="42">
        <f t="shared" si="2"/>
        <v>19453.780000000002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 t="s">
        <v>66</v>
      </c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2022-07-20T19:47:09Z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