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<sst xmlns="http://schemas.openxmlformats.org/spreadsheetml/2006/main" count="401" uniqueCount="70">
  <si>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</si>
  <si>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</si>
  <si>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</si>
  <si>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</si>
  <si>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</si>
  <si>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</si>
  <si>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</si>
  <si>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</si>
  <si>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</si>
  <si>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</si>
  <si>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</si>
  <si>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</si>
  <si>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</si>
  <si>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</si>
  <si>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</si>
  <si>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</si>
  <si>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</si>
  <si>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</si>
  <si>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</si>
  <si>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</si>
  <si>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</si>
  <si>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</si>
  <si>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</si>
  <si>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</si>
  <si>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</si>
  <si>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</si>
  <si>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</si>
  <si>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</si>
  <si>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</si>
  <si>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</si>
  <si>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</si>
  <si>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</si>
  <si>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</si>
  <si>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</si>
  <si>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</si>
  <si>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</si>
  <si>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</si>
  <si>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</si>
  <si>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</si>
  <si>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</si>
  <si>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</si>
  <si>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</si>
  <si>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</si>
  <si>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</si>
  <si>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</si>
  <si>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</si>
  <si>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</si>
  <si>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</si>
  <si>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</si>
  <si>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</si>
  <si>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</si>
  <si>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</si>
  <si>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</si>
  <si>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</si>
  <si>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</si>
  <si>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</si>
  <si>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</si>
  <si>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</si>
  <si>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</si>
  <si>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</si>
  <si>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</si>
  <si>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</si>
  <si>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</si>
  <si>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</si>
  <si>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</si>
  <si>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</si>
  <si>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19/03/2021</t>
  </si>
  <si>
    <t>Callao, 21 de marzo del 2021</t>
  </si>
  <si>
    <t>SM</t>
  </si>
  <si>
    <t>12.5 y 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</si>
</sst>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V46"/>
  <sheetViews>
    <sheetView tabSelected="1" topLeftCell="AE1" zoomScale="23" zoomScaleNormal="23" workbookViewId="0">
      <selection activeCell="AH24" sqref="AH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0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94.59</v>
      </c>
      <c r="AF12" s="23">
        <v>488.89</v>
      </c>
      <c r="AG12" s="23">
        <v>0</v>
      </c>
      <c r="AH12" s="23">
        <v>0</v>
      </c>
      <c r="AI12" s="23">
        <v>0</v>
      </c>
      <c r="AJ12" s="23">
        <v>0</v>
      </c>
      <c r="AK12" s="23">
        <v>1412.18</v>
      </c>
      <c r="AL12" s="23">
        <v>264.83499999999998</v>
      </c>
      <c r="AM12" s="23">
        <v>1490.4649999999999</v>
      </c>
      <c r="AN12" s="23">
        <v>609.23500000000001</v>
      </c>
      <c r="AO12" s="23">
        <f>SUMIF($C$11:$AN$11,"Ind",C12:AN12)</f>
        <v>2997.2349999999997</v>
      </c>
      <c r="AP12" s="23">
        <f>SUMIF($C$11:$AN$11,"I.Mad",C12:AN12)</f>
        <v>1362.96</v>
      </c>
      <c r="AQ12" s="23">
        <f>SUM(AO12:AP12)</f>
        <v>4360.1949999999997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1</v>
      </c>
      <c r="AF13" s="23">
        <v>5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15</v>
      </c>
      <c r="AL13" s="23">
        <v>3</v>
      </c>
      <c r="AM13" s="23">
        <v>17</v>
      </c>
      <c r="AN13" s="23">
        <v>9</v>
      </c>
      <c r="AO13" s="23">
        <f>SUMIF($C$11:$AN$11,"Ind*",C13:AN13)</f>
        <v>33</v>
      </c>
      <c r="AP13" s="23">
        <f>SUMIF($C$11:$AN$11,"I.Mad",C13:AN13)</f>
        <v>17</v>
      </c>
      <c r="AQ13" s="23">
        <f>SUM(AO13:AP13)</f>
        <v>50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68</v>
      </c>
      <c r="AF14" s="23">
        <v>3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6</v>
      </c>
      <c r="AL14" s="23" t="s">
        <v>68</v>
      </c>
      <c r="AM14" s="23">
        <v>7</v>
      </c>
      <c r="AN14" s="23">
        <v>1</v>
      </c>
      <c r="AO14" s="23">
        <f>SUMIF($C$11:$AN$11,"Ind*",C14:AN14)</f>
        <v>13</v>
      </c>
      <c r="AP14" s="23">
        <f>SUMIF($C$11:$AN$11,"I.Mad",C14:AN14)</f>
        <v>4</v>
      </c>
      <c r="AQ14" s="23">
        <f>SUM(AO14:AP14)</f>
        <v>17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>
        <v>34.812018536541423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28.567964906550724</v>
      </c>
      <c r="AL15" s="23" t="s">
        <v>31</v>
      </c>
      <c r="AM15" s="23">
        <v>28.48497680875272</v>
      </c>
      <c r="AN15" s="23">
        <v>33.720930232558146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>
        <v>13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12.5</v>
      </c>
      <c r="AL16" s="29" t="s">
        <v>31</v>
      </c>
      <c r="AM16" s="29" t="s">
        <v>69</v>
      </c>
      <c r="AN16" s="29" t="s">
        <v>69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94.59</v>
      </c>
      <c r="AF41" s="35">
        <f t="shared" si="3"/>
        <v>488.89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1412.18</v>
      </c>
      <c r="AL41" s="35">
        <f t="shared" si="3"/>
        <v>264.83499999999998</v>
      </c>
      <c r="AM41" s="35">
        <f t="shared" si="3"/>
        <v>1490.4649999999999</v>
      </c>
      <c r="AN41" s="35">
        <f t="shared" si="3"/>
        <v>609.23500000000001</v>
      </c>
      <c r="AO41" s="35">
        <f>SUM(AO12,AO18,AO24:AO37)</f>
        <v>2997.2349999999997</v>
      </c>
      <c r="AP41" s="35">
        <f>SUM(AP12,AP18,AP24:AP37)</f>
        <v>1362.96</v>
      </c>
      <c r="AQ41" s="35">
        <f t="shared" si="2"/>
        <v>4360.1949999999997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2021-03-21T17:26:41Z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