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<sst xmlns="http://schemas.openxmlformats.org/spreadsheetml/2006/main" count="400" uniqueCount="69">
  <si>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</si>
  <si>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</si>
  <si>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</si>
  <si>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</si>
  <si>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</si>
  <si>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</si>
  <si>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</si>
  <si>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</si>
  <si>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</si>
  <si>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</si>
  <si>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</si>
  <si>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</si>
  <si>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</si>
  <si>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</si>
  <si>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</si>
  <si>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</si>
  <si>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</si>
  <si>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</si>
  <si>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</si>
  <si>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</si>
  <si>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</si>
  <si>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</si>
  <si>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</si>
  <si>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</si>
  <si>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</si>
  <si>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</si>
  <si>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</si>
  <si>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</si>
  <si>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</si>
  <si>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</si>
  <si>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</si>
  <si>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</si>
  <si>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</si>
  <si>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</si>
  <si>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</si>
  <si>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</si>
  <si>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</si>
  <si>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</si>
  <si>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</si>
  <si>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</si>
  <si>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</si>
  <si>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</si>
  <si>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</si>
  <si>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</si>
  <si>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</si>
  <si>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</si>
  <si>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</si>
  <si>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</si>
  <si>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</si>
  <si>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</si>
  <si>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</si>
  <si>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</si>
  <si>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</si>
  <si>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</si>
  <si>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</si>
  <si>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</si>
  <si>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</si>
  <si>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</si>
  <si>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</si>
  <si>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</si>
  <si>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</si>
  <si>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</si>
  <si>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</si>
  <si>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</si>
  <si>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BAGRE</t>
  </si>
  <si>
    <t>R.M.N°059-2024-PRODUCE, R.M.N°118-2024-PRODUCE</t>
  </si>
  <si>
    <t xml:space="preserve">        Fecha  : 18/06/20248</t>
  </si>
  <si>
    <t>Callao, 20 de junio del 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</si>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</sst>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2" zoomScaleNormal="22" workbookViewId="0">
      <selection activeCell="Q18" sqref="P18:Q2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828.23500000000001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184.35999999999999</v>
      </c>
      <c r="AL12" s="24">
        <v>30.84</v>
      </c>
      <c r="AM12" s="24">
        <v>893.59499999999991</v>
      </c>
      <c r="AN12" s="24">
        <v>670.93499999999995</v>
      </c>
      <c r="AO12" s="24">
        <f>SUMIF($C$11:$AN$11,"Ind",C12:AN12)</f>
        <v>1906.19</v>
      </c>
      <c r="AP12" s="24">
        <f>SUMIF($C$11:$AN$11,"I.Mad",C12:AN12)</f>
        <v>701.77499999999998</v>
      </c>
      <c r="AQ12" s="24">
        <f>SUM(AO12:AP12)</f>
        <v>2607.9650000000001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>
        <v>7</v>
      </c>
      <c r="AL13" s="24">
        <v>1</v>
      </c>
      <c r="AM13" s="24">
        <v>15</v>
      </c>
      <c r="AN13" s="24">
        <v>14</v>
      </c>
      <c r="AO13" s="24">
        <f>SUMIF($C$11:$AN$11,"Ind*",C13:AN13)</f>
        <v>25</v>
      </c>
      <c r="AP13" s="24">
        <f>SUMIF($C$11:$AN$11,"I.Mad",C13:AN13)</f>
        <v>15</v>
      </c>
      <c r="AQ13" s="24">
        <f>SUM(AO13:AP13)</f>
        <v>40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68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>
        <v>3</v>
      </c>
      <c r="AL14" s="24" t="s">
        <v>68</v>
      </c>
      <c r="AM14" s="24">
        <v>4</v>
      </c>
      <c r="AN14" s="24">
        <v>4</v>
      </c>
      <c r="AO14" s="24">
        <f>SUMIF($C$11:$AN$11,"Ind*",C14:AN14)</f>
        <v>7</v>
      </c>
      <c r="AP14" s="24">
        <f>SUMIF($C$11:$AN$11,"I.Mad",C14:AN14)</f>
        <v>4</v>
      </c>
      <c r="AQ14" s="24">
        <f>SUM(AO14:AP14)</f>
        <v>11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>
        <v>80.536493157602109</v>
      </c>
      <c r="AL15" s="24" t="s">
        <v>33</v>
      </c>
      <c r="AM15" s="24">
        <v>89.448188192122998</v>
      </c>
      <c r="AN15" s="24">
        <v>84.82274228385279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>
        <v>10.5</v>
      </c>
      <c r="AL16" s="27" t="s">
        <v>33</v>
      </c>
      <c r="AM16" s="27">
        <v>9.5</v>
      </c>
      <c r="AN16" s="27">
        <v>10.5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/>
      <c r="AA30" s="27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828.23500000000001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184.35999999999999</v>
      </c>
      <c r="AL41" s="32">
        <f t="shared" si="3"/>
        <v>30.84</v>
      </c>
      <c r="AM41" s="32">
        <f t="shared" si="3"/>
        <v>893.59499999999991</v>
      </c>
      <c r="AN41" s="32">
        <f>+SUM(AN24:AN40,AN18,AN12)</f>
        <v>670.93499999999995</v>
      </c>
      <c r="AO41" s="32">
        <f>SUM(AO12,AO18,AO24:AO37)</f>
        <v>1906.19</v>
      </c>
      <c r="AP41" s="32">
        <f>SUM(AP12,AP18,AP24:AP37)</f>
        <v>701.77499999999998</v>
      </c>
      <c r="AQ41" s="32">
        <f t="shared" si="2"/>
        <v>2607.9650000000001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2024-06-20T16:04:58Z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