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<sst xmlns="http://schemas.openxmlformats.org/spreadsheetml/2006/main" count="367" uniqueCount="69">
  <si>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</si>
  <si>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</si>
  <si>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</si>
  <si>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</si>
  <si>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</si>
  <si>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</si>
  <si>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</si>
  <si>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</si>
  <si>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</si>
  <si>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</si>
  <si>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</si>
  <si>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</si>
  <si>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</si>
  <si>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</si>
  <si>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</si>
  <si>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</si>
  <si>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</si>
  <si>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</si>
  <si>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</si>
  <si>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</si>
  <si>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</si>
  <si>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</si>
  <si>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</si>
  <si>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</si>
  <si>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</si>
  <si>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</si>
  <si>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</si>
  <si>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</si>
  <si>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</si>
  <si>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</si>
  <si>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</si>
  <si>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</si>
  <si>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</si>
  <si>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</si>
  <si>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</si>
  <si>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</si>
  <si>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</si>
  <si>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</si>
  <si>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</si>
  <si>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</si>
  <si>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</si>
  <si>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</si>
  <si>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</si>
  <si>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</si>
  <si>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</si>
  <si>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</si>
  <si>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</si>
  <si>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</si>
  <si>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</si>
  <si>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</si>
  <si>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</si>
  <si>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</si>
  <si>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</si>
  <si>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</si>
  <si>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</si>
  <si>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</si>
  <si>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</si>
  <si>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</si>
  <si>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</si>
  <si>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</si>
  <si>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</si>
  <si>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</si>
  <si>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</si>
  <si>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</si>
  <si>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</si>
  <si>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</si>
  <si>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 xml:space="preserve">        Fecha  : 18/06/2022</t>
  </si>
  <si>
    <t>Callao, 20 de junio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</si>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</sst>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U1" zoomScale="23" zoomScaleNormal="23" workbookViewId="0">
      <selection activeCell="AG7" sqref="AG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1312</v>
      </c>
      <c r="G12" s="30">
        <v>13172.425000000001</v>
      </c>
      <c r="H12" s="30">
        <v>5092.84</v>
      </c>
      <c r="I12" s="30">
        <v>25682.68</v>
      </c>
      <c r="J12" s="30">
        <v>2406.34</v>
      </c>
      <c r="K12" s="30">
        <v>1069.47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2740</v>
      </c>
      <c r="R12" s="30">
        <v>0</v>
      </c>
      <c r="S12" s="30">
        <v>1690</v>
      </c>
      <c r="T12" s="30">
        <v>0</v>
      </c>
      <c r="U12" s="30">
        <v>1460</v>
      </c>
      <c r="V12" s="30">
        <v>0</v>
      </c>
      <c r="W12" s="30">
        <v>1010</v>
      </c>
      <c r="X12" s="30">
        <v>0</v>
      </c>
      <c r="Y12" s="30">
        <v>1683.0800000000002</v>
      </c>
      <c r="Z12" s="30">
        <v>1456.3550000000002</v>
      </c>
      <c r="AA12" s="30">
        <v>515.6862195297806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703.58500000000004</v>
      </c>
      <c r="AN12" s="30">
        <v>0</v>
      </c>
      <c r="AO12" s="30">
        <f>SUMIF($C$11:$AN$11,"Ind",C12:AN12)</f>
        <v>49726.926219529785</v>
      </c>
      <c r="AP12" s="30">
        <f>SUMIF($C$11:$AN$11,"I.Mad",C12:AN12)</f>
        <v>10267.535</v>
      </c>
      <c r="AQ12" s="30">
        <f>SUM(AO12:AP12)</f>
        <v>59994.461219529781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>
        <v>27</v>
      </c>
      <c r="G13" s="30">
        <v>56</v>
      </c>
      <c r="H13" s="30">
        <v>79</v>
      </c>
      <c r="I13" s="30">
        <v>96</v>
      </c>
      <c r="J13" s="30">
        <v>36</v>
      </c>
      <c r="K13" s="30">
        <v>5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7</v>
      </c>
      <c r="R13" s="30" t="s">
        <v>34</v>
      </c>
      <c r="S13" s="30">
        <v>4</v>
      </c>
      <c r="T13" s="30" t="s">
        <v>34</v>
      </c>
      <c r="U13" s="30">
        <v>5</v>
      </c>
      <c r="V13" s="30" t="s">
        <v>34</v>
      </c>
      <c r="W13" s="30">
        <v>4</v>
      </c>
      <c r="X13" s="30" t="s">
        <v>34</v>
      </c>
      <c r="Y13" s="30">
        <v>13</v>
      </c>
      <c r="Z13" s="30">
        <v>16</v>
      </c>
      <c r="AA13" s="30">
        <v>2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6</v>
      </c>
      <c r="AN13" s="30" t="s">
        <v>34</v>
      </c>
      <c r="AO13" s="30">
        <f>SUMIF($C$11:$AN$11,"Ind*",C13:AN13)</f>
        <v>198</v>
      </c>
      <c r="AP13" s="30">
        <f>SUMIF($C$11:$AN$11,"I.Mad",C13:AN13)</f>
        <v>158</v>
      </c>
      <c r="AQ13" s="30">
        <f>SUM(AO13:AP13)</f>
        <v>356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68</v>
      </c>
      <c r="G14" s="30">
        <v>14</v>
      </c>
      <c r="H14" s="30">
        <v>5</v>
      </c>
      <c r="I14" s="30">
        <v>23</v>
      </c>
      <c r="J14" s="30">
        <v>2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6</v>
      </c>
      <c r="R14" s="30" t="s">
        <v>34</v>
      </c>
      <c r="S14" s="30">
        <v>2</v>
      </c>
      <c r="T14" s="30" t="s">
        <v>34</v>
      </c>
      <c r="U14" s="30">
        <v>4</v>
      </c>
      <c r="V14" s="30" t="s">
        <v>34</v>
      </c>
      <c r="W14" s="30">
        <v>3</v>
      </c>
      <c r="X14" s="30" t="s">
        <v>34</v>
      </c>
      <c r="Y14" s="74" t="s">
        <v>68</v>
      </c>
      <c r="Z14" s="74">
        <v>6</v>
      </c>
      <c r="AA14" s="30">
        <v>2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5</v>
      </c>
      <c r="AN14" s="30" t="s">
        <v>34</v>
      </c>
      <c r="AO14" s="30">
        <f>SUMIF($C$11:$AN$11,"Ind*",C14:AN14)</f>
        <v>59</v>
      </c>
      <c r="AP14" s="30">
        <f>SUMIF($C$11:$AN$11,"I.Mad",C14:AN14)</f>
        <v>13</v>
      </c>
      <c r="AQ14" s="30">
        <f>SUM(AO14:AP14)</f>
        <v>72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70.294324020452109</v>
      </c>
      <c r="H15" s="30">
        <v>74.356353280640107</v>
      </c>
      <c r="I15" s="30">
        <v>65.781851215660851</v>
      </c>
      <c r="J15" s="30">
        <v>69.539249608025173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44.596167185516194</v>
      </c>
      <c r="R15" s="30" t="s">
        <v>34</v>
      </c>
      <c r="S15" s="30">
        <v>36.351175354996379</v>
      </c>
      <c r="T15" s="30" t="s">
        <v>34</v>
      </c>
      <c r="U15" s="30">
        <v>65.892334343028679</v>
      </c>
      <c r="V15" s="30" t="s">
        <v>34</v>
      </c>
      <c r="W15" s="30">
        <v>36.855276481006932</v>
      </c>
      <c r="X15" s="30" t="s">
        <v>34</v>
      </c>
      <c r="Y15" s="30" t="s">
        <v>34</v>
      </c>
      <c r="Z15" s="30">
        <v>25.32917546497897</v>
      </c>
      <c r="AA15" s="30">
        <v>13.481964559203815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63.304984508979977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11</v>
      </c>
      <c r="H16" s="36">
        <v>11</v>
      </c>
      <c r="I16" s="36">
        <v>11</v>
      </c>
      <c r="J16" s="36">
        <v>11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11.5</v>
      </c>
      <c r="R16" s="36" t="s">
        <v>34</v>
      </c>
      <c r="S16" s="36">
        <v>12</v>
      </c>
      <c r="T16" s="36" t="s">
        <v>34</v>
      </c>
      <c r="U16" s="36">
        <v>11</v>
      </c>
      <c r="V16" s="36" t="s">
        <v>34</v>
      </c>
      <c r="W16" s="36">
        <v>12.5</v>
      </c>
      <c r="X16" s="36" t="s">
        <v>34</v>
      </c>
      <c r="Y16" s="36" t="s">
        <v>34</v>
      </c>
      <c r="Z16" s="36">
        <v>13</v>
      </c>
      <c r="AA16" s="36">
        <v>13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11.5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1312</v>
      </c>
      <c r="G41" s="42">
        <f t="shared" si="3"/>
        <v>13172.425000000001</v>
      </c>
      <c r="H41" s="42">
        <f t="shared" si="3"/>
        <v>5092.84</v>
      </c>
      <c r="I41" s="42">
        <f t="shared" si="3"/>
        <v>25682.68</v>
      </c>
      <c r="J41" s="42">
        <f t="shared" si="3"/>
        <v>2406.34</v>
      </c>
      <c r="K41" s="42">
        <f t="shared" si="3"/>
        <v>1069.47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2740</v>
      </c>
      <c r="R41" s="42">
        <f t="shared" si="3"/>
        <v>0</v>
      </c>
      <c r="S41" s="42">
        <f t="shared" si="3"/>
        <v>1690</v>
      </c>
      <c r="T41" s="42">
        <f t="shared" si="3"/>
        <v>0</v>
      </c>
      <c r="U41" s="42">
        <f t="shared" si="3"/>
        <v>1460</v>
      </c>
      <c r="V41" s="42">
        <f t="shared" si="3"/>
        <v>0</v>
      </c>
      <c r="W41" s="42">
        <f t="shared" si="3"/>
        <v>1010</v>
      </c>
      <c r="X41" s="42">
        <f t="shared" si="3"/>
        <v>0</v>
      </c>
      <c r="Y41" s="42">
        <f t="shared" si="3"/>
        <v>1683.0800000000002</v>
      </c>
      <c r="Z41" s="42">
        <f t="shared" si="3"/>
        <v>1456.3550000000002</v>
      </c>
      <c r="AA41" s="42">
        <f t="shared" si="3"/>
        <v>515.6862195297806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703.58500000000004</v>
      </c>
      <c r="AN41" s="42">
        <f t="shared" si="3"/>
        <v>0</v>
      </c>
      <c r="AO41" s="42">
        <f>SUM(AO12,AO18,AO24:AO37)</f>
        <v>49726.926219529785</v>
      </c>
      <c r="AP41" s="42">
        <f>SUM(AP12,AP18,AP24:AP37)</f>
        <v>10267.535</v>
      </c>
      <c r="AQ41" s="42">
        <f t="shared" si="2"/>
        <v>59994.461219529781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14.8</v>
      </c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2022-06-20T20:07:19Z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