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5" i="1" l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<sst xmlns="http://schemas.openxmlformats.org/spreadsheetml/2006/main" count="372" uniqueCount="69">
  <si>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</si>
  <si>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</si>
  <si>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</si>
  <si>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</si>
  <si>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</si>
  <si>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</si>
  <si>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</si>
  <si>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</si>
  <si>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</si>
  <si>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</si>
  <si>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</si>
  <si>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</si>
  <si>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</si>
  <si>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</si>
  <si>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</si>
  <si>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</si>
  <si>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</si>
  <si>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</si>
  <si>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</si>
  <si>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</si>
  <si>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</si>
  <si>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</si>
  <si>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</si>
  <si>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</si>
  <si>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</si>
  <si>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</si>
  <si>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</si>
  <si>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</si>
  <si>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</si>
  <si>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</si>
  <si>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</si>
  <si>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</si>
  <si>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</si>
  <si>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</si>
  <si>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</si>
  <si>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</si>
  <si>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</si>
  <si>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</si>
  <si>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</si>
  <si>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</si>
  <si>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</si>
  <si>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</si>
  <si>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</si>
  <si>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</si>
  <si>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</si>
  <si>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</si>
  <si>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</si>
  <si>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</si>
  <si>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</si>
  <si>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</si>
  <si>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</si>
  <si>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</si>
  <si>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</si>
  <si>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</si>
  <si>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</si>
  <si>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</si>
  <si>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</si>
  <si>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</si>
  <si>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</si>
  <si>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</si>
  <si>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</si>
  <si>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</si>
  <si>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</si>
  <si>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</si>
  <si>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</si>
  <si>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</si>
  <si>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SM</t>
  </si>
  <si>
    <t xml:space="preserve">        Fecha  : 18/05/2022</t>
  </si>
  <si>
    <t>Callao, 19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</si>
</sst>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Q1" zoomScale="23" zoomScaleNormal="23" workbookViewId="0">
      <selection activeCell="AL24" sqref="AL24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1188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291.58500000000004</v>
      </c>
      <c r="R12" s="30">
        <v>0</v>
      </c>
      <c r="S12" s="30">
        <v>2360</v>
      </c>
      <c r="T12" s="30">
        <v>0</v>
      </c>
      <c r="U12" s="30">
        <v>720</v>
      </c>
      <c r="V12" s="30">
        <v>470</v>
      </c>
      <c r="W12" s="30">
        <v>1130</v>
      </c>
      <c r="X12" s="30">
        <v>0</v>
      </c>
      <c r="Y12" s="30">
        <v>1317.615</v>
      </c>
      <c r="Z12" s="30">
        <v>0</v>
      </c>
      <c r="AA12" s="30">
        <v>35</v>
      </c>
      <c r="AB12" s="30">
        <v>0</v>
      </c>
      <c r="AC12" s="30">
        <v>3938.8199999999997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72.144999999999996</v>
      </c>
      <c r="AL12" s="30">
        <v>0</v>
      </c>
      <c r="AM12" s="30">
        <v>658.34500000000003</v>
      </c>
      <c r="AN12" s="30">
        <v>130</v>
      </c>
      <c r="AO12" s="30">
        <f>SUMIF($C$11:$AN$11,"Ind",C12:AN12)</f>
        <v>10523.51</v>
      </c>
      <c r="AP12" s="30">
        <f>SUMIF($C$11:$AN$11,"I.Mad",C12:AN12)</f>
        <v>1788</v>
      </c>
      <c r="AQ12" s="30">
        <f>SUM(AO12:AP12)</f>
        <v>12311.51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23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4</v>
      </c>
      <c r="R13" s="30" t="s">
        <v>34</v>
      </c>
      <c r="S13" s="30">
        <v>18</v>
      </c>
      <c r="T13" s="30" t="s">
        <v>34</v>
      </c>
      <c r="U13" s="30">
        <v>4</v>
      </c>
      <c r="V13" s="30">
        <v>5</v>
      </c>
      <c r="W13" s="30">
        <v>9</v>
      </c>
      <c r="X13" s="30" t="s">
        <v>34</v>
      </c>
      <c r="Y13" s="30">
        <v>11</v>
      </c>
      <c r="Z13" s="30" t="s">
        <v>34</v>
      </c>
      <c r="AA13" s="30">
        <v>2</v>
      </c>
      <c r="AB13" s="30" t="s">
        <v>34</v>
      </c>
      <c r="AC13" s="30">
        <v>36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</v>
      </c>
      <c r="AL13" s="30" t="s">
        <v>34</v>
      </c>
      <c r="AM13" s="30">
        <v>6</v>
      </c>
      <c r="AN13" s="30">
        <v>2</v>
      </c>
      <c r="AO13" s="30">
        <f>SUMIF($C$11:$AN$11,"Ind*",C13:AN13)</f>
        <v>91</v>
      </c>
      <c r="AP13" s="30">
        <f>SUMIF($C$11:$AN$11,"I.Mad",C13:AN13)</f>
        <v>30</v>
      </c>
      <c r="AQ13" s="30">
        <f>SUM(AO13:AP13)</f>
        <v>121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5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3</v>
      </c>
      <c r="R14" s="30" t="s">
        <v>34</v>
      </c>
      <c r="S14" s="30">
        <v>8</v>
      </c>
      <c r="T14" s="30" t="s">
        <v>34</v>
      </c>
      <c r="U14" s="30">
        <v>1</v>
      </c>
      <c r="V14" s="30">
        <v>3</v>
      </c>
      <c r="W14" s="30">
        <v>3</v>
      </c>
      <c r="X14" s="30" t="s">
        <v>34</v>
      </c>
      <c r="Y14" s="30">
        <v>4</v>
      </c>
      <c r="Z14" s="30" t="s">
        <v>34</v>
      </c>
      <c r="AA14" s="30">
        <v>2</v>
      </c>
      <c r="AB14" s="30" t="s">
        <v>34</v>
      </c>
      <c r="AC14" s="30">
        <v>13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66</v>
      </c>
      <c r="AL14" s="30" t="s">
        <v>34</v>
      </c>
      <c r="AM14" s="30">
        <v>4</v>
      </c>
      <c r="AN14" s="30" t="s">
        <v>66</v>
      </c>
      <c r="AO14" s="30">
        <f>SUMIF($C$11:$AN$11,"Ind*",C14:AN14)</f>
        <v>38</v>
      </c>
      <c r="AP14" s="30">
        <f>SUMIF($C$11:$AN$11,"I.Mad",C14:AN14)</f>
        <v>8</v>
      </c>
      <c r="AQ14" s="30">
        <f>SUM(AO14:AP14)</f>
        <v>46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92.319129978194098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7.0752507074249964</v>
      </c>
      <c r="R15" s="30" t="s">
        <v>34</v>
      </c>
      <c r="S15" s="30">
        <v>16.078603183667081</v>
      </c>
      <c r="T15" s="30" t="s">
        <v>34</v>
      </c>
      <c r="U15" s="30">
        <v>11.065573770491804</v>
      </c>
      <c r="V15" s="30">
        <v>8.3202106846678738</v>
      </c>
      <c r="W15" s="30">
        <v>5.071094614044835</v>
      </c>
      <c r="X15" s="30" t="s">
        <v>34</v>
      </c>
      <c r="Y15" s="30">
        <v>6.9218745795660546</v>
      </c>
      <c r="Z15" s="30" t="s">
        <v>34</v>
      </c>
      <c r="AA15" s="30">
        <v>15.260071281054751</v>
      </c>
      <c r="AB15" s="30" t="s">
        <v>34</v>
      </c>
      <c r="AC15" s="30">
        <v>10.196048269475453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20.354257817670049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10.5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13</v>
      </c>
      <c r="R16" s="36" t="s">
        <v>34</v>
      </c>
      <c r="S16" s="36">
        <v>12.5</v>
      </c>
      <c r="T16" s="36" t="s">
        <v>34</v>
      </c>
      <c r="U16" s="36">
        <v>13</v>
      </c>
      <c r="V16" s="36">
        <v>13</v>
      </c>
      <c r="W16" s="36">
        <v>12.5</v>
      </c>
      <c r="X16" s="36" t="s">
        <v>34</v>
      </c>
      <c r="Y16" s="36">
        <v>13.5</v>
      </c>
      <c r="Z16" s="36" t="s">
        <v>34</v>
      </c>
      <c r="AA16" s="36">
        <v>12.5</v>
      </c>
      <c r="AB16" s="36" t="s">
        <v>34</v>
      </c>
      <c r="AC16" s="36">
        <v>12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6"/>
      <c r="Z30" s="36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1188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291.58500000000004</v>
      </c>
      <c r="R41" s="42">
        <f t="shared" si="3"/>
        <v>0</v>
      </c>
      <c r="S41" s="42">
        <f t="shared" si="3"/>
        <v>2360</v>
      </c>
      <c r="T41" s="42">
        <f t="shared" si="3"/>
        <v>0</v>
      </c>
      <c r="U41" s="42">
        <f t="shared" si="3"/>
        <v>720</v>
      </c>
      <c r="V41" s="42">
        <f t="shared" si="3"/>
        <v>470</v>
      </c>
      <c r="W41" s="42">
        <f t="shared" si="3"/>
        <v>1130</v>
      </c>
      <c r="X41" s="42">
        <f t="shared" si="3"/>
        <v>0</v>
      </c>
      <c r="Y41" s="42">
        <f t="shared" si="3"/>
        <v>1317.615</v>
      </c>
      <c r="Z41" s="42">
        <f t="shared" si="3"/>
        <v>0</v>
      </c>
      <c r="AA41" s="42">
        <f t="shared" si="3"/>
        <v>35</v>
      </c>
      <c r="AB41" s="42">
        <f t="shared" si="3"/>
        <v>0</v>
      </c>
      <c r="AC41" s="42">
        <f t="shared" si="3"/>
        <v>3938.8199999999997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72.144999999999996</v>
      </c>
      <c r="AL41" s="42">
        <f t="shared" si="3"/>
        <v>0</v>
      </c>
      <c r="AM41" s="42">
        <f t="shared" si="3"/>
        <v>658.34500000000003</v>
      </c>
      <c r="AN41" s="42">
        <f t="shared" si="3"/>
        <v>130</v>
      </c>
      <c r="AO41" s="42">
        <f>SUM(AO12,AO18,AO24:AO37)</f>
        <v>10523.51</v>
      </c>
      <c r="AP41" s="42">
        <f>SUM(AP12,AP18,AP24:AP37)</f>
        <v>1788</v>
      </c>
      <c r="AQ41" s="42">
        <f t="shared" si="2"/>
        <v>12311.51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2022-05-19T17:16:10Z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