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E51CBFE8-1044-4EB0-8C2D-B2FBB7424E1C}" xr6:coauthVersionLast="47" xr6:coauthVersionMax="47" xr10:uidLastSave="{00000000-0000-0000-0000-000000000000}"/>
  <bookViews>
    <workbookView showSheetTabs="0" xWindow="20370" yWindow="-120" windowWidth="25440" windowHeight="1527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<sst xmlns="http://schemas.openxmlformats.org/spreadsheetml/2006/main" count="358" uniqueCount="69">
  <si>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</si>
  <si>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</si>
  <si>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</si>
  <si>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</si>
  <si>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</si>
  <si>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</si>
  <si>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</si>
  <si>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</si>
  <si>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</si>
  <si>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</si>
  <si>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</si>
  <si>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</si>
  <si>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</si>
  <si>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</si>
  <si>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</si>
  <si>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</si>
  <si>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</si>
  <si>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</si>
  <si>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</si>
  <si>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</si>
  <si>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</si>
  <si>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</si>
  <si>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</si>
  <si>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</si>
  <si>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</si>
  <si>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</si>
  <si>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</si>
  <si>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</si>
  <si>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</si>
  <si>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</si>
  <si>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</si>
  <si>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</si>
  <si>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</si>
  <si>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</si>
  <si>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</si>
  <si>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</si>
  <si>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</si>
  <si>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</si>
  <si>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</si>
  <si>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</si>
  <si>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</si>
  <si>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</si>
  <si>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</si>
  <si>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</si>
  <si>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</si>
  <si>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</si>
  <si>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</si>
  <si>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</si>
  <si>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</si>
  <si>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</si>
  <si>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</si>
  <si>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</si>
  <si>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</si>
  <si>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</si>
  <si>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</si>
  <si>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</si>
  <si>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</si>
  <si>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</si>
  <si>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</si>
  <si>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</si>
  <si>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</si>
  <si>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</si>
  <si>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</si>
  <si>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</si>
  <si>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</si>
  <si>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>SM</t>
  </si>
  <si>
    <t xml:space="preserve">           Atención: Sra. Sandra Belaunde Arnillas</t>
  </si>
  <si>
    <t xml:space="preserve">        Fecha  : 17/12/2022</t>
  </si>
  <si>
    <t>Callao, 18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</si>
</sst>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5" fillId="0" borderId="0" xfId="0" applyFont="1"/>
    <xf numFmtId="0" fontId="6" fillId="0" borderId="0" xfId="8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/>
    <xf numFmtId="168" fontId="23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16" fillId="0" borderId="0" xfId="0" applyFont="1"/>
    <xf numFmtId="1" fontId="24" fillId="0" borderId="0" xfId="0" applyNumberFormat="1" applyFont="1" applyProtection="1">
      <protection locked="0"/>
    </xf>
    <xf numFmtId="1" fontId="20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1" fontId="24" fillId="0" borderId="0" xfId="0" applyNumberFormat="1" applyFont="1" applyAlignment="1" applyProtection="1">
      <alignment horizontal="right"/>
      <protection locked="0"/>
    </xf>
    <xf numFmtId="168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F7" zoomScale="23" zoomScaleNormal="23" workbookViewId="0">
      <selection activeCell="Y14" sqref="Y1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1280.71</v>
      </c>
      <c r="G12" s="25">
        <v>215.785</v>
      </c>
      <c r="H12" s="25">
        <v>49.57</v>
      </c>
      <c r="I12" s="25">
        <v>10885.2</v>
      </c>
      <c r="J12" s="25">
        <v>1477.51</v>
      </c>
      <c r="K12" s="25">
        <v>598.96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5475</v>
      </c>
      <c r="R12" s="25">
        <v>700</v>
      </c>
      <c r="S12" s="25">
        <v>1300</v>
      </c>
      <c r="T12" s="25">
        <v>81</v>
      </c>
      <c r="U12" s="25">
        <v>390</v>
      </c>
      <c r="V12" s="25">
        <v>1255</v>
      </c>
      <c r="W12" s="25">
        <v>1661.415</v>
      </c>
      <c r="X12" s="25">
        <v>0</v>
      </c>
      <c r="Y12" s="25">
        <v>1978.25</v>
      </c>
      <c r="Z12" s="25">
        <v>0</v>
      </c>
      <c r="AA12" s="25">
        <v>1036.665</v>
      </c>
      <c r="AB12" s="25">
        <v>970.1695650999709</v>
      </c>
      <c r="AC12" s="25">
        <v>326.21499999999997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23867.49</v>
      </c>
      <c r="AP12" s="25">
        <f>SUMIF($C$11:$AN$11,"I.Mad",C12:AN12)</f>
        <v>5813.9595650999709</v>
      </c>
      <c r="AQ12" s="25">
        <f>SUM(AO12:AP12)</f>
        <v>29681.449565099974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>
        <v>35</v>
      </c>
      <c r="G13" s="25">
        <v>2</v>
      </c>
      <c r="H13" s="25">
        <v>1</v>
      </c>
      <c r="I13" s="25">
        <v>61</v>
      </c>
      <c r="J13" s="25">
        <v>32</v>
      </c>
      <c r="K13" s="25">
        <v>7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45</v>
      </c>
      <c r="R13" s="25">
        <v>10</v>
      </c>
      <c r="S13" s="25">
        <v>12</v>
      </c>
      <c r="T13" s="25">
        <v>2</v>
      </c>
      <c r="U13" s="25">
        <v>3</v>
      </c>
      <c r="V13" s="25">
        <v>25</v>
      </c>
      <c r="W13" s="25">
        <v>10</v>
      </c>
      <c r="X13" s="25" t="s">
        <v>33</v>
      </c>
      <c r="Y13" s="25">
        <v>13</v>
      </c>
      <c r="Z13" s="25" t="s">
        <v>33</v>
      </c>
      <c r="AA13" s="25">
        <v>5</v>
      </c>
      <c r="AB13" s="25">
        <v>13</v>
      </c>
      <c r="AC13" s="25">
        <v>2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160</v>
      </c>
      <c r="AP13" s="25">
        <f>SUMIF($C$11:$AN$11,"I.Mad",C13:AN13)</f>
        <v>118</v>
      </c>
      <c r="AQ13" s="25">
        <f>SUM(AO13:AP13)</f>
        <v>278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>
        <v>9</v>
      </c>
      <c r="G14" s="25">
        <v>2</v>
      </c>
      <c r="H14" s="25">
        <v>1</v>
      </c>
      <c r="I14" s="25" t="s">
        <v>65</v>
      </c>
      <c r="J14" s="25">
        <v>3</v>
      </c>
      <c r="K14" s="25" t="s">
        <v>65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>
        <v>8</v>
      </c>
      <c r="R14" s="25">
        <v>2</v>
      </c>
      <c r="S14" s="25">
        <v>6</v>
      </c>
      <c r="T14" s="25" t="s">
        <v>65</v>
      </c>
      <c r="U14" s="25" t="s">
        <v>65</v>
      </c>
      <c r="V14" s="25">
        <v>8</v>
      </c>
      <c r="W14" s="25">
        <v>5</v>
      </c>
      <c r="X14" s="25" t="s">
        <v>33</v>
      </c>
      <c r="Y14" s="25">
        <v>1</v>
      </c>
      <c r="Z14" s="25" t="s">
        <v>33</v>
      </c>
      <c r="AA14" s="25">
        <v>1</v>
      </c>
      <c r="AB14" s="25">
        <v>6</v>
      </c>
      <c r="AC14" s="25">
        <v>1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24</v>
      </c>
      <c r="AP14" s="25">
        <f>SUMIF($C$11:$AN$11,"I.Mad",C14:AN14)</f>
        <v>29</v>
      </c>
      <c r="AQ14" s="25">
        <f>SUM(AO14:AP14)</f>
        <v>53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>
        <v>6.2266272733239054</v>
      </c>
      <c r="G15" s="25">
        <v>65.529217304970032</v>
      </c>
      <c r="H15" s="25">
        <v>1.89873417721519</v>
      </c>
      <c r="I15" s="25" t="s">
        <v>33</v>
      </c>
      <c r="J15" s="25">
        <v>2.3896431713399386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>
        <v>11.995687825523435</v>
      </c>
      <c r="R15" s="25">
        <v>46.673876894160266</v>
      </c>
      <c r="S15" s="25">
        <v>4.0576681075859877</v>
      </c>
      <c r="T15" s="25" t="s">
        <v>33</v>
      </c>
      <c r="U15" s="25" t="s">
        <v>33</v>
      </c>
      <c r="V15" s="25">
        <v>41.08773666911295</v>
      </c>
      <c r="W15" s="25">
        <v>23.487965284091882</v>
      </c>
      <c r="X15" s="25" t="s">
        <v>33</v>
      </c>
      <c r="Y15" s="25">
        <v>11.458353197835182</v>
      </c>
      <c r="Z15" s="25" t="s">
        <v>33</v>
      </c>
      <c r="AA15" s="25">
        <v>8.898305084745763</v>
      </c>
      <c r="AB15" s="25">
        <v>10.580733799578564</v>
      </c>
      <c r="AC15" s="25">
        <v>7.4468085106382977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>
        <v>12.5</v>
      </c>
      <c r="G16" s="30">
        <v>11.5</v>
      </c>
      <c r="H16" s="30">
        <v>12.5</v>
      </c>
      <c r="I16" s="30" t="s">
        <v>33</v>
      </c>
      <c r="J16" s="30">
        <v>13.5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>
        <v>13.5</v>
      </c>
      <c r="R16" s="30">
        <v>12</v>
      </c>
      <c r="S16" s="30">
        <v>13</v>
      </c>
      <c r="T16" s="30" t="s">
        <v>33</v>
      </c>
      <c r="U16" s="30" t="s">
        <v>33</v>
      </c>
      <c r="V16" s="30">
        <v>12</v>
      </c>
      <c r="W16" s="30">
        <v>12</v>
      </c>
      <c r="X16" s="30" t="s">
        <v>33</v>
      </c>
      <c r="Y16" s="30">
        <v>12.5</v>
      </c>
      <c r="Z16" s="30" t="s">
        <v>33</v>
      </c>
      <c r="AA16" s="30">
        <v>12.5</v>
      </c>
      <c r="AB16" s="30">
        <v>12.5</v>
      </c>
      <c r="AC16" s="30">
        <v>12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/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6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/>
      <c r="Z30" s="25"/>
      <c r="AA30" s="30">
        <v>7.4999999999999997E-2</v>
      </c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7.4999999999999997E-2</v>
      </c>
      <c r="AP30" s="25">
        <f t="shared" si="1"/>
        <v>0</v>
      </c>
      <c r="AQ30" s="36">
        <f t="shared" si="2"/>
        <v>7.4999999999999997E-2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1280.71</v>
      </c>
      <c r="G41" s="36">
        <f t="shared" si="3"/>
        <v>215.785</v>
      </c>
      <c r="H41" s="36">
        <f t="shared" si="3"/>
        <v>49.57</v>
      </c>
      <c r="I41" s="36">
        <f t="shared" si="3"/>
        <v>10885.2</v>
      </c>
      <c r="J41" s="36">
        <f t="shared" si="3"/>
        <v>1477.51</v>
      </c>
      <c r="K41" s="36">
        <f t="shared" si="3"/>
        <v>598.96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5475</v>
      </c>
      <c r="R41" s="36">
        <f t="shared" si="3"/>
        <v>700</v>
      </c>
      <c r="S41" s="36">
        <f t="shared" si="3"/>
        <v>1300</v>
      </c>
      <c r="T41" s="36">
        <f t="shared" si="3"/>
        <v>81</v>
      </c>
      <c r="U41" s="36">
        <f t="shared" si="3"/>
        <v>390</v>
      </c>
      <c r="V41" s="36">
        <f t="shared" si="3"/>
        <v>1255</v>
      </c>
      <c r="W41" s="36">
        <f t="shared" si="3"/>
        <v>1661.415</v>
      </c>
      <c r="X41" s="36">
        <f t="shared" si="3"/>
        <v>0</v>
      </c>
      <c r="Y41" s="36">
        <f t="shared" si="3"/>
        <v>1978.25</v>
      </c>
      <c r="Z41" s="36">
        <f t="shared" si="3"/>
        <v>0</v>
      </c>
      <c r="AA41" s="36">
        <f t="shared" si="3"/>
        <v>1036.74</v>
      </c>
      <c r="AB41" s="36">
        <f t="shared" si="3"/>
        <v>970.1695650999709</v>
      </c>
      <c r="AC41" s="36">
        <f t="shared" si="3"/>
        <v>326.21499999999997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23867.565000000002</v>
      </c>
      <c r="AP41" s="36">
        <f>SUM(AP12,AP18,AP24:AP37)</f>
        <v>5813.9595650999709</v>
      </c>
      <c r="AQ41" s="36">
        <f t="shared" si="2"/>
        <v>29681.524565099971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17.2</v>
      </c>
      <c r="H42" s="30"/>
      <c r="I42" s="30">
        <v>19.2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2022-12-19T15:59:21Z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