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39DA3858-E9D6-413E-8594-676BFF1DA3E5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<sst xmlns="http://schemas.openxmlformats.org/spreadsheetml/2006/main" count="377" uniqueCount="69">
  <si>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</si>
  <si>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</si>
  <si>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</si>
  <si>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</si>
  <si>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</si>
  <si>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</si>
  <si>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</si>
  <si>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</si>
  <si>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</si>
  <si>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</si>
  <si>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</si>
  <si>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</si>
  <si>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</si>
  <si>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</si>
  <si>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</si>
  <si>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</si>
  <si>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</si>
  <si>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</si>
  <si>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</si>
  <si>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</si>
  <si>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</si>
  <si>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</si>
  <si>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</si>
  <si>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</si>
  <si>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</si>
  <si>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</si>
  <si>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</si>
  <si>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</si>
  <si>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</si>
  <si>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</si>
  <si>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</si>
  <si>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</si>
  <si>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</si>
  <si>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</si>
  <si>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</si>
  <si>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</si>
  <si>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</si>
  <si>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</si>
  <si>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</si>
  <si>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</si>
  <si>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</si>
  <si>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</si>
  <si>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</si>
  <si>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</si>
  <si>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</si>
  <si>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</si>
  <si>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</si>
  <si>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</si>
  <si>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</si>
  <si>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</si>
  <si>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</si>
  <si>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</si>
  <si>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</si>
  <si>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</si>
  <si>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</si>
  <si>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</si>
  <si>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</si>
  <si>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</si>
  <si>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</si>
  <si>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</si>
  <si>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</si>
  <si>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</si>
  <si>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</si>
  <si>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</si>
  <si>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Sra. Sandra Belaunde Arnillas</t>
  </si>
  <si>
    <t>R.M.N°381-2022-PRODUCE, R.M.N° 446-2022-PRODUCE</t>
  </si>
  <si>
    <t>Callao, 19 de enero del 2022</t>
  </si>
  <si>
    <t xml:space="preserve">        Fecha  : 17/01/2023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</si>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</sst>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T1" zoomScale="23" zoomScaleNormal="23" workbookViewId="0">
      <selection activeCell="W28" sqref="W28:X2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4427.63</v>
      </c>
      <c r="H12" s="25">
        <v>316.745</v>
      </c>
      <c r="I12" s="25">
        <v>4017.38</v>
      </c>
      <c r="J12" s="25">
        <v>28.38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285.39499999999998</v>
      </c>
      <c r="V12" s="25">
        <v>0</v>
      </c>
      <c r="W12" s="25">
        <v>296.20999999999998</v>
      </c>
      <c r="X12" s="25">
        <v>0</v>
      </c>
      <c r="Y12" s="25">
        <v>862.92499999999995</v>
      </c>
      <c r="Z12" s="25">
        <v>57.745000000000005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28.07</v>
      </c>
      <c r="AN12" s="25">
        <v>335.22</v>
      </c>
      <c r="AO12" s="25">
        <f>SUMIF($C$11:$AN$11,"Ind",C12:AN12)</f>
        <v>9917.6099999999988</v>
      </c>
      <c r="AP12" s="25">
        <f>SUMIF($C$11:$AN$11,"I.Mad",C12:AN12)</f>
        <v>738.09</v>
      </c>
      <c r="AQ12" s="25">
        <f>SUM(AO12:AP12)</f>
        <v>10655.699999999999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>
        <v>42</v>
      </c>
      <c r="H13" s="25">
        <v>7</v>
      </c>
      <c r="I13" s="25">
        <v>47</v>
      </c>
      <c r="J13" s="25">
        <v>1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>
        <v>6</v>
      </c>
      <c r="V13" s="25" t="s">
        <v>33</v>
      </c>
      <c r="W13" s="25">
        <v>11</v>
      </c>
      <c r="X13" s="25" t="s">
        <v>33</v>
      </c>
      <c r="Y13" s="25">
        <v>30</v>
      </c>
      <c r="Z13" s="25">
        <v>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>
        <v>1</v>
      </c>
      <c r="AN13" s="25">
        <v>5</v>
      </c>
      <c r="AO13" s="25">
        <f>SUMIF($C$11:$AN$11,"Ind*",C13:AN13)</f>
        <v>137</v>
      </c>
      <c r="AP13" s="25">
        <f>SUMIF($C$11:$AN$11,"I.Mad",C13:AN13)</f>
        <v>16</v>
      </c>
      <c r="AQ13" s="25">
        <f>SUM(AO13:AP13)</f>
        <v>153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>
        <v>19</v>
      </c>
      <c r="H14" s="25">
        <v>5</v>
      </c>
      <c r="I14" s="25">
        <v>10</v>
      </c>
      <c r="J14" s="25" t="s">
        <v>68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>
        <v>3</v>
      </c>
      <c r="V14" s="25" t="s">
        <v>33</v>
      </c>
      <c r="W14" s="25">
        <v>5</v>
      </c>
      <c r="X14" s="25" t="s">
        <v>33</v>
      </c>
      <c r="Y14" s="25">
        <v>6</v>
      </c>
      <c r="Z14" s="25">
        <v>2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>
        <v>1</v>
      </c>
      <c r="AN14" s="25">
        <v>3</v>
      </c>
      <c r="AO14" s="25">
        <f>SUMIF($C$11:$AN$11,"Ind*",C14:AN14)</f>
        <v>44</v>
      </c>
      <c r="AP14" s="25">
        <f>SUMIF($C$11:$AN$11,"I.Mad",C14:AN14)</f>
        <v>10</v>
      </c>
      <c r="AQ14" s="25">
        <f>SUM(AO14:AP14)</f>
        <v>54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0.83067836472296508</v>
      </c>
      <c r="H15" s="25">
        <v>0.62791944316624104</v>
      </c>
      <c r="I15" s="25">
        <v>24.348899888846109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>
        <v>18.269791251921564</v>
      </c>
      <c r="V15" s="25" t="s">
        <v>33</v>
      </c>
      <c r="W15" s="25">
        <v>52.164610111098064</v>
      </c>
      <c r="X15" s="25" t="s">
        <v>33</v>
      </c>
      <c r="Y15" s="25">
        <v>18.329422405836294</v>
      </c>
      <c r="Z15" s="25">
        <v>11.145034391922291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>
        <v>64.406779661016955</v>
      </c>
      <c r="AN15" s="25">
        <v>48.539274219981984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13</v>
      </c>
      <c r="H16" s="30">
        <v>13.5</v>
      </c>
      <c r="I16" s="30">
        <v>13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>
        <v>12</v>
      </c>
      <c r="V16" s="30" t="s">
        <v>33</v>
      </c>
      <c r="W16" s="30">
        <v>11.5</v>
      </c>
      <c r="X16" s="30" t="s">
        <v>33</v>
      </c>
      <c r="Y16" s="30">
        <v>12</v>
      </c>
      <c r="Z16" s="30">
        <v>12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>
        <v>12</v>
      </c>
      <c r="AN16" s="30">
        <v>12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4427.63</v>
      </c>
      <c r="H41" s="36">
        <f t="shared" si="3"/>
        <v>316.745</v>
      </c>
      <c r="I41" s="36">
        <f t="shared" si="3"/>
        <v>4017.38</v>
      </c>
      <c r="J41" s="36">
        <f t="shared" si="3"/>
        <v>28.38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285.39499999999998</v>
      </c>
      <c r="V41" s="36">
        <f t="shared" si="3"/>
        <v>0</v>
      </c>
      <c r="W41" s="36">
        <f t="shared" si="3"/>
        <v>296.20999999999998</v>
      </c>
      <c r="X41" s="36">
        <f t="shared" si="3"/>
        <v>0</v>
      </c>
      <c r="Y41" s="36">
        <f t="shared" si="3"/>
        <v>862.92499999999995</v>
      </c>
      <c r="Z41" s="36">
        <f t="shared" si="3"/>
        <v>57.745000000000005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28.07</v>
      </c>
      <c r="AN41" s="36">
        <f t="shared" si="3"/>
        <v>335.22</v>
      </c>
      <c r="AO41" s="36">
        <f>SUM(AO12,AO18,AO24:AO37)</f>
        <v>9917.6099999999988</v>
      </c>
      <c r="AP41" s="36">
        <f>SUM(AP12,AP18,AP24:AP37)</f>
        <v>738.09</v>
      </c>
      <c r="AQ41" s="36">
        <f t="shared" si="2"/>
        <v>10655.699999999999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16.5</v>
      </c>
      <c r="H42" s="30"/>
      <c r="I42" s="30">
        <v>19.100000000000001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2023-01-20T13:56:27Z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