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<sst xmlns="http://schemas.openxmlformats.org/spreadsheetml/2006/main" count="353" uniqueCount="69">
  <si>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</si>
  <si>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</si>
  <si>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</si>
  <si>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</si>
  <si>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</si>
  <si>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</si>
  <si>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</si>
  <si>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</si>
  <si>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</si>
  <si>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</si>
  <si>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</si>
  <si>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</si>
  <si>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</si>
  <si>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</si>
  <si>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</si>
  <si>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</si>
  <si>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</si>
  <si>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</si>
  <si>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</si>
  <si>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</si>
  <si>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</si>
  <si>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</si>
  <si>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</si>
  <si>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</si>
  <si>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</si>
  <si>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</si>
  <si>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</si>
  <si>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</si>
  <si>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</si>
  <si>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</si>
  <si>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</si>
  <si>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</si>
  <si>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</si>
  <si>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</si>
  <si>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</si>
  <si>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</si>
  <si>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</si>
  <si>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</si>
  <si>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</si>
  <si>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</si>
  <si>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</si>
  <si>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</si>
  <si>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</si>
  <si>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</si>
  <si>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</si>
  <si>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</si>
  <si>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</si>
  <si>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</si>
  <si>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</si>
  <si>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</si>
  <si>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</si>
  <si>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</si>
  <si>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</si>
  <si>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</si>
  <si>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</si>
  <si>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</si>
  <si>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</si>
  <si>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</si>
  <si>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</si>
  <si>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</si>
  <si>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</si>
  <si>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</si>
  <si>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</si>
  <si>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</si>
  <si>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</si>
  <si>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</si>
  <si>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 xml:space="preserve">        Fecha  : 15/11/2023</t>
  </si>
  <si>
    <t>Callao,20 de noviembre del 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</si>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</sst>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Z1" zoomScale="24" zoomScaleNormal="24" workbookViewId="0">
      <selection activeCell="AK28" sqref="AK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8" t="s">
        <v>63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3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21.25</v>
      </c>
      <c r="G12" s="24">
        <v>323.97000000000003</v>
      </c>
      <c r="H12" s="24">
        <v>2424.8000000000002</v>
      </c>
      <c r="I12" s="24">
        <v>180.48</v>
      </c>
      <c r="J12" s="24">
        <v>364.60500000000002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1370.72</v>
      </c>
      <c r="R12" s="24">
        <v>0</v>
      </c>
      <c r="S12" s="24">
        <v>238.77</v>
      </c>
      <c r="T12" s="24">
        <v>55.75</v>
      </c>
      <c r="U12" s="24">
        <v>204.42</v>
      </c>
      <c r="V12" s="24">
        <v>2.3149999999999999</v>
      </c>
      <c r="W12" s="24">
        <v>386.47500000000002</v>
      </c>
      <c r="X12" s="24">
        <v>410.88499999999999</v>
      </c>
      <c r="Y12" s="24">
        <v>803.90499999999997</v>
      </c>
      <c r="Z12" s="24">
        <v>2673.03</v>
      </c>
      <c r="AA12" s="24">
        <v>624.92499999999995</v>
      </c>
      <c r="AB12" s="24">
        <v>583.89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4133.665</v>
      </c>
      <c r="AP12" s="24">
        <f>SUMIF($C$11:$AN$11,"I.Mad",C12:AN12)</f>
        <v>6536.5250000000005</v>
      </c>
      <c r="AQ12" s="24">
        <f>SUM(AO12:AP12)</f>
        <v>10670.19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3</v>
      </c>
      <c r="G13" s="24">
        <v>9</v>
      </c>
      <c r="H13" s="24">
        <v>102</v>
      </c>
      <c r="I13" s="24">
        <v>3</v>
      </c>
      <c r="J13" s="24">
        <v>20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34</v>
      </c>
      <c r="R13" s="24" t="s">
        <v>33</v>
      </c>
      <c r="S13" s="24">
        <v>4</v>
      </c>
      <c r="T13" s="24">
        <v>1</v>
      </c>
      <c r="U13" s="24">
        <v>8</v>
      </c>
      <c r="V13" s="24">
        <v>1</v>
      </c>
      <c r="W13" s="24">
        <v>11</v>
      </c>
      <c r="X13" s="24">
        <v>11</v>
      </c>
      <c r="Y13" s="24">
        <v>20</v>
      </c>
      <c r="Z13" s="24">
        <v>49</v>
      </c>
      <c r="AA13" s="24">
        <v>8</v>
      </c>
      <c r="AB13" s="24">
        <v>11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97</v>
      </c>
      <c r="AP13" s="24">
        <f>SUMIF($C$11:$AN$11,"I.Mad",C13:AN13)</f>
        <v>198</v>
      </c>
      <c r="AQ13" s="24">
        <f>SUM(AO13:AP13)</f>
        <v>295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>
        <v>3</v>
      </c>
      <c r="G14" s="24">
        <v>1</v>
      </c>
      <c r="H14" s="24">
        <v>16</v>
      </c>
      <c r="I14" s="24">
        <v>1</v>
      </c>
      <c r="J14" s="24">
        <v>11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10</v>
      </c>
      <c r="R14" s="24" t="s">
        <v>33</v>
      </c>
      <c r="S14" s="24">
        <v>4</v>
      </c>
      <c r="T14" s="24">
        <v>1</v>
      </c>
      <c r="U14" s="24">
        <v>6</v>
      </c>
      <c r="V14" s="24">
        <v>1</v>
      </c>
      <c r="W14" s="24" t="s">
        <v>68</v>
      </c>
      <c r="X14" s="24">
        <v>9</v>
      </c>
      <c r="Y14" s="24">
        <v>3</v>
      </c>
      <c r="Z14" s="24">
        <v>6</v>
      </c>
      <c r="AA14" s="24">
        <v>1</v>
      </c>
      <c r="AB14" s="24">
        <v>6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26</v>
      </c>
      <c r="AP14" s="24">
        <f>SUMIF($C$11:$AN$11,"I.Mad",C14:AN14)</f>
        <v>53</v>
      </c>
      <c r="AQ14" s="24">
        <f>SUM(AO14:AP14)</f>
        <v>79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>
        <v>97.805062741491597</v>
      </c>
      <c r="G15" s="24">
        <v>70.621468945451099</v>
      </c>
      <c r="H15" s="24">
        <v>73.609206776729096</v>
      </c>
      <c r="I15" s="24">
        <v>66.494745975127699</v>
      </c>
      <c r="J15" s="24">
        <v>65.861725814502194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27.331600463536802</v>
      </c>
      <c r="R15" s="24" t="s">
        <v>33</v>
      </c>
      <c r="S15" s="24">
        <v>24.6244023967066</v>
      </c>
      <c r="T15" s="24">
        <v>21.505265082970801</v>
      </c>
      <c r="U15" s="24">
        <v>15.5488810245125</v>
      </c>
      <c r="V15" s="24">
        <v>43.501208503921497</v>
      </c>
      <c r="W15" s="24" t="s">
        <v>33</v>
      </c>
      <c r="X15" s="24">
        <v>60.802692722204299</v>
      </c>
      <c r="Y15" s="24">
        <v>59.499342604303898</v>
      </c>
      <c r="Z15" s="24">
        <v>54.217489842149497</v>
      </c>
      <c r="AA15" s="24">
        <v>44.444444451242802</v>
      </c>
      <c r="AB15" s="24">
        <v>70.313599883452198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7">
        <v>8</v>
      </c>
      <c r="G16" s="27">
        <v>11.5</v>
      </c>
      <c r="H16" s="27">
        <v>11.5</v>
      </c>
      <c r="I16" s="27">
        <v>11.5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</v>
      </c>
      <c r="R16" s="24" t="s">
        <v>33</v>
      </c>
      <c r="S16" s="27">
        <v>12</v>
      </c>
      <c r="T16" s="27">
        <v>12</v>
      </c>
      <c r="U16" s="27">
        <v>12</v>
      </c>
      <c r="V16" s="27">
        <v>12</v>
      </c>
      <c r="W16" s="24" t="s">
        <v>33</v>
      </c>
      <c r="X16" s="27">
        <v>11.5</v>
      </c>
      <c r="Y16" s="27">
        <v>11.5</v>
      </c>
      <c r="Z16" s="27">
        <v>11.5</v>
      </c>
      <c r="AA16" s="27">
        <v>11.5</v>
      </c>
      <c r="AB16" s="27">
        <v>10.5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>
        <v>2.0499999999999998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2.0499999999999998</v>
      </c>
      <c r="AQ27" s="33">
        <f t="shared" si="2"/>
        <v>2.0499999999999998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>
        <v>3.2668599999999999</v>
      </c>
      <c r="I30" s="27"/>
      <c r="J30" s="24">
        <v>1.57846</v>
      </c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6">
        <v>0.38661000000000001</v>
      </c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5.2319300000000002</v>
      </c>
      <c r="AQ30" s="33">
        <f t="shared" si="2"/>
        <v>5.2319300000000002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23.3</v>
      </c>
      <c r="G41" s="33">
        <f t="shared" si="3"/>
        <v>323.97000000000003</v>
      </c>
      <c r="H41" s="33">
        <f t="shared" si="3"/>
        <v>2428.0668600000004</v>
      </c>
      <c r="I41" s="33">
        <f t="shared" si="3"/>
        <v>180.48</v>
      </c>
      <c r="J41" s="33">
        <f t="shared" si="3"/>
        <v>366.18346000000003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1370.72</v>
      </c>
      <c r="R41" s="33">
        <f t="shared" si="3"/>
        <v>0</v>
      </c>
      <c r="S41" s="33">
        <f t="shared" si="3"/>
        <v>238.77</v>
      </c>
      <c r="T41" s="33">
        <f t="shared" si="3"/>
        <v>55.75</v>
      </c>
      <c r="U41" s="33">
        <f t="shared" si="3"/>
        <v>204.42</v>
      </c>
      <c r="V41" s="33">
        <f t="shared" si="3"/>
        <v>2.3149999999999999</v>
      </c>
      <c r="W41" s="33">
        <f t="shared" si="3"/>
        <v>386.47500000000002</v>
      </c>
      <c r="X41" s="33">
        <f t="shared" si="3"/>
        <v>410.88499999999999</v>
      </c>
      <c r="Y41" s="33">
        <f t="shared" si="3"/>
        <v>803.90499999999997</v>
      </c>
      <c r="Z41" s="33">
        <f t="shared" si="3"/>
        <v>2673.03</v>
      </c>
      <c r="AA41" s="33">
        <f>+SUM(AA24:AA40,AA18,C12)</f>
        <v>0</v>
      </c>
      <c r="AB41" s="33">
        <f t="shared" si="3"/>
        <v>584.27661000000001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4133.665</v>
      </c>
      <c r="AP41" s="33">
        <f>SUM(AP12,AP18,AP24:AP37)</f>
        <v>6543.8069300000006</v>
      </c>
      <c r="AQ41" s="33">
        <f t="shared" si="2"/>
        <v>10677.47193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2023-11-21T21:23:06Z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