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<sst xmlns="http://schemas.openxmlformats.org/spreadsheetml/2006/main" count="372" uniqueCount="69">
  <si>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</si>
  <si>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</si>
  <si>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</si>
  <si>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</si>
  <si>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</si>
  <si>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</si>
  <si>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</si>
  <si>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</si>
  <si>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</si>
  <si>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</si>
  <si>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</si>
  <si>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</si>
  <si>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</si>
  <si>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</si>
  <si>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</si>
  <si>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</si>
  <si>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</si>
  <si>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</si>
  <si>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</si>
  <si>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</si>
  <si>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</si>
  <si>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</si>
  <si>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</si>
  <si>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</si>
  <si>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</si>
  <si>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</si>
  <si>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</si>
  <si>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</si>
  <si>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</si>
  <si>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</si>
  <si>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</si>
  <si>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</si>
  <si>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</si>
  <si>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</si>
  <si>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</si>
  <si>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</si>
  <si>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</si>
  <si>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</si>
  <si>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</si>
  <si>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</si>
  <si>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</si>
  <si>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</si>
  <si>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</si>
  <si>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</si>
  <si>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</si>
  <si>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</si>
  <si>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</si>
  <si>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</si>
  <si>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</si>
  <si>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</si>
  <si>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</si>
  <si>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</si>
  <si>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</si>
  <si>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</si>
  <si>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</si>
  <si>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</si>
  <si>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</si>
  <si>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</si>
  <si>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</si>
  <si>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</si>
  <si>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</si>
  <si>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</si>
  <si>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</si>
  <si>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</si>
  <si>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</si>
  <si>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R.M.N°167-2022-PRODUCE, R.M.N°230-2022-PRODUCE</t>
  </si>
  <si>
    <t xml:space="preserve">        Fecha  : 15/07/2022</t>
  </si>
  <si>
    <t>Callao, 16 de julio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</si>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</sst>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7" zoomScale="23" zoomScaleNormal="23" workbookViewId="0">
      <selection activeCell="AV21" sqref="AV2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3123.81</v>
      </c>
      <c r="J12" s="30">
        <v>352.37</v>
      </c>
      <c r="K12" s="30">
        <v>323.2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460</v>
      </c>
      <c r="V12" s="30">
        <v>245</v>
      </c>
      <c r="W12" s="30">
        <v>897.43499999999995</v>
      </c>
      <c r="X12" s="30">
        <v>24.58</v>
      </c>
      <c r="Y12" s="30">
        <v>361.17500000000001</v>
      </c>
      <c r="Z12" s="30">
        <v>81.955000000000013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591</v>
      </c>
      <c r="AL12" s="30">
        <v>0</v>
      </c>
      <c r="AM12" s="30">
        <v>1124.675</v>
      </c>
      <c r="AN12" s="30">
        <v>388.76499999999993</v>
      </c>
      <c r="AO12" s="30">
        <f>SUMIF($C$11:$AN$11,"Ind",C12:AN12)</f>
        <v>6881.2950000000001</v>
      </c>
      <c r="AP12" s="30">
        <f>SUMIF($C$11:$AN$11,"I.Mad",C12:AN12)</f>
        <v>1092.67</v>
      </c>
      <c r="AQ12" s="30">
        <f>SUM(AO12:AP12)</f>
        <v>7973.9650000000001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56</v>
      </c>
      <c r="J13" s="30">
        <v>15</v>
      </c>
      <c r="K13" s="30">
        <v>6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>
        <v>6</v>
      </c>
      <c r="V13" s="30">
        <v>6</v>
      </c>
      <c r="W13" s="30">
        <v>11</v>
      </c>
      <c r="X13" s="30">
        <v>1</v>
      </c>
      <c r="Y13" s="30">
        <v>11</v>
      </c>
      <c r="Z13" s="30">
        <v>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7</v>
      </c>
      <c r="AL13" s="30" t="s">
        <v>34</v>
      </c>
      <c r="AM13" s="30">
        <v>10</v>
      </c>
      <c r="AN13" s="30">
        <v>6</v>
      </c>
      <c r="AO13" s="30">
        <f>SUMIF($C$11:$AN$11,"Ind*",C13:AN13)</f>
        <v>107</v>
      </c>
      <c r="AP13" s="30">
        <f>SUMIF($C$11:$AN$11,"I.Mad",C13:AN13)</f>
        <v>32</v>
      </c>
      <c r="AQ13" s="30">
        <f>SUM(AO13:AP13)</f>
        <v>139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16</v>
      </c>
      <c r="J14" s="30">
        <v>4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>
        <v>2</v>
      </c>
      <c r="V14" s="30">
        <v>3</v>
      </c>
      <c r="W14" s="30">
        <v>6</v>
      </c>
      <c r="X14" s="30" t="s">
        <v>68</v>
      </c>
      <c r="Y14" s="30">
        <v>7</v>
      </c>
      <c r="Z14" s="30">
        <v>1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3</v>
      </c>
      <c r="AN14" s="30">
        <v>2</v>
      </c>
      <c r="AO14" s="30">
        <f>SUMIF($C$11:$AN$11,"Ind*",C14:AN14)</f>
        <v>36</v>
      </c>
      <c r="AP14" s="30">
        <f>SUMIF($C$11:$AN$11,"I.Mad",C14:AN14)</f>
        <v>10</v>
      </c>
      <c r="AQ14" s="30">
        <f>SUM(AO14:AP14)</f>
        <v>46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89.458160356093074</v>
      </c>
      <c r="J15" s="30">
        <v>62.50228601562911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>
        <v>16.788968382130804</v>
      </c>
      <c r="V15" s="30">
        <v>28.307843152536552</v>
      </c>
      <c r="W15" s="30">
        <v>35.405461114776536</v>
      </c>
      <c r="X15" s="30" t="s">
        <v>34</v>
      </c>
      <c r="Y15" s="30">
        <v>15.136721644714566</v>
      </c>
      <c r="Z15" s="30">
        <v>21.938775510204081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14.994797119567286</v>
      </c>
      <c r="AL15" s="30" t="s">
        <v>34</v>
      </c>
      <c r="AM15" s="30">
        <v>22.812171910260041</v>
      </c>
      <c r="AN15" s="30">
        <v>20.102835480530747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10.5</v>
      </c>
      <c r="J16" s="36">
        <v>11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>
        <v>12.5</v>
      </c>
      <c r="V16" s="36">
        <v>12</v>
      </c>
      <c r="W16" s="36">
        <v>12</v>
      </c>
      <c r="X16" s="36" t="s">
        <v>34</v>
      </c>
      <c r="Y16" s="36">
        <v>12</v>
      </c>
      <c r="Z16" s="36">
        <v>12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</v>
      </c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</v>
      </c>
      <c r="AP30" s="30">
        <f t="shared" si="1"/>
        <v>0</v>
      </c>
      <c r="AQ30" s="42">
        <f t="shared" si="2"/>
        <v>1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3123.81</v>
      </c>
      <c r="J41" s="42">
        <f t="shared" si="3"/>
        <v>352.37</v>
      </c>
      <c r="K41" s="42">
        <f t="shared" si="3"/>
        <v>323.2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460</v>
      </c>
      <c r="V41" s="42">
        <f t="shared" si="3"/>
        <v>245</v>
      </c>
      <c r="W41" s="42">
        <f t="shared" si="3"/>
        <v>897.43499999999995</v>
      </c>
      <c r="X41" s="42">
        <f t="shared" si="3"/>
        <v>24.58</v>
      </c>
      <c r="Y41" s="42">
        <f t="shared" si="3"/>
        <v>362.17500000000001</v>
      </c>
      <c r="Z41" s="42">
        <f t="shared" si="3"/>
        <v>81.955000000000013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591</v>
      </c>
      <c r="AL41" s="42">
        <f t="shared" si="3"/>
        <v>0</v>
      </c>
      <c r="AM41" s="42">
        <f t="shared" si="3"/>
        <v>1124.675</v>
      </c>
      <c r="AN41" s="42">
        <f t="shared" si="3"/>
        <v>388.76499999999993</v>
      </c>
      <c r="AO41" s="42">
        <f>SUM(AO12,AO18,AO24:AO37)</f>
        <v>6882.2950000000001</v>
      </c>
      <c r="AP41" s="42">
        <f>SUM(AP12,AP18,AP24:AP37)</f>
        <v>1092.67</v>
      </c>
      <c r="AQ41" s="42">
        <f t="shared" si="2"/>
        <v>7974.9650000000001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2022-07-18T16:07:02Z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