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Q35" i="5" s="1"/>
  <c r="AP34" i="5"/>
  <c r="AO34" i="5"/>
  <c r="AQ34" i="5" s="1"/>
  <c r="AP33" i="5"/>
  <c r="AO33" i="5"/>
  <c r="AQ33" i="5" s="1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0" i="5" l="1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<sst xmlns="http://schemas.openxmlformats.org/spreadsheetml/2006/main" count="360" uniqueCount="66">
  <si>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</si>
  <si>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</si>
  <si>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</si>
  <si>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</si>
  <si>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</si>
  <si>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</si>
  <si>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</si>
  <si>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</si>
  <si>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</si>
  <si>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</si>
  <si>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</si>
  <si>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</si>
  <si>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</si>
  <si>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</si>
  <si>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</si>
  <si>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</si>
  <si>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</si>
  <si>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</si>
  <si>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</si>
  <si>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</si>
  <si>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</si>
  <si>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</si>
  <si>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</si>
  <si>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</si>
  <si>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</si>
  <si>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</si>
  <si>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</si>
  <si>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</si>
  <si>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</si>
  <si>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</si>
  <si>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</si>
  <si>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</si>
  <si>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</si>
  <si>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</si>
  <si>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</si>
  <si>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</si>
  <si>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</si>
  <si>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</si>
  <si>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</si>
  <si>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</si>
  <si>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</si>
  <si>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</si>
  <si>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</si>
  <si>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</si>
  <si>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</si>
  <si>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</si>
  <si>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</si>
  <si>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</si>
  <si>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</si>
  <si>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</si>
  <si>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</si>
  <si>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</si>
  <si>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</si>
  <si>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</si>
  <si>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</si>
  <si>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</si>
  <si>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</si>
  <si>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</si>
  <si>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</si>
  <si>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</si>
  <si>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</si>
  <si>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S/M</t>
  </si>
  <si>
    <t xml:space="preserve">        Fecha  : 14/07/2016</t>
  </si>
  <si>
    <t>Callao, 15 de julio del 2016</t>
  </si>
  <si>
    <t>POTA</t>
  </si>
  <si>
    <t>R.M.N°427-2015-PRODUCE,R.M.N°228-2016-PRODUCE,R.M.N°238-2016-PRODUCE,R.M.N°242-2016-PRODUCE,R.M.Nº 259-2016-PRODUCE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</si>
</sst>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0" zoomScale="25" zoomScaleNormal="25" workbookViewId="0">
      <selection activeCell="R25" sqref="R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62</v>
      </c>
      <c r="AP8" s="117"/>
      <c r="AQ8" s="117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46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55</v>
      </c>
      <c r="X10" s="123"/>
      <c r="Y10" s="114" t="s">
        <v>48</v>
      </c>
      <c r="Z10" s="115"/>
      <c r="AA10" s="122" t="s">
        <v>38</v>
      </c>
      <c r="AB10" s="123"/>
      <c r="AC10" s="122" t="s">
        <v>13</v>
      </c>
      <c r="AD10" s="123"/>
      <c r="AE10" s="121" t="s">
        <v>49</v>
      </c>
      <c r="AF10" s="115"/>
      <c r="AG10" s="121" t="s">
        <v>50</v>
      </c>
      <c r="AH10" s="115"/>
      <c r="AI10" s="121" t="s">
        <v>51</v>
      </c>
      <c r="AJ10" s="115"/>
      <c r="AK10" s="121" t="s">
        <v>52</v>
      </c>
      <c r="AL10" s="115"/>
      <c r="AM10" s="121" t="s">
        <v>53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87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1430.7708504763004</v>
      </c>
      <c r="R12" s="53">
        <v>300.47357175085403</v>
      </c>
      <c r="S12" s="53">
        <v>290</v>
      </c>
      <c r="T12" s="53">
        <v>865.15499999999997</v>
      </c>
      <c r="U12" s="53">
        <v>500</v>
      </c>
      <c r="V12" s="53">
        <v>439.875</v>
      </c>
      <c r="W12" s="53">
        <v>3508.125</v>
      </c>
      <c r="X12" s="53">
        <v>60</v>
      </c>
      <c r="Y12" s="53">
        <v>3046.0789710075801</v>
      </c>
      <c r="Z12" s="53">
        <v>373.28365384615387</v>
      </c>
      <c r="AA12" s="53">
        <v>2558.1779999999999</v>
      </c>
      <c r="AB12" s="53">
        <v>0</v>
      </c>
      <c r="AC12" s="53">
        <v>6013.1880000000001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17346.340821483878</v>
      </c>
      <c r="AP12" s="54">
        <f>SUMIF($C$11:$AN$11,"I.Mad",C12:AN12)</f>
        <v>2125.7872255970078</v>
      </c>
      <c r="AQ12" s="54">
        <f>SUM(AO12:AP12)</f>
        <v>19472.128047080885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>
        <v>2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17</v>
      </c>
      <c r="R13" s="55">
        <v>14</v>
      </c>
      <c r="S13" s="55">
        <v>1</v>
      </c>
      <c r="T13" s="55">
        <v>25</v>
      </c>
      <c r="U13" s="55">
        <v>7</v>
      </c>
      <c r="V13" s="55">
        <v>15</v>
      </c>
      <c r="W13" s="55">
        <v>35</v>
      </c>
      <c r="X13" s="55">
        <v>2</v>
      </c>
      <c r="Y13" s="55">
        <v>44</v>
      </c>
      <c r="Z13" s="55">
        <v>10</v>
      </c>
      <c r="AA13" s="55">
        <v>21</v>
      </c>
      <c r="AB13" s="55" t="s">
        <v>20</v>
      </c>
      <c r="AC13" s="55">
        <v>41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166</v>
      </c>
      <c r="AP13" s="54">
        <f>SUMIF($C$11:$AN$11,"I.Mad",C13:AN13)</f>
        <v>68</v>
      </c>
      <c r="AQ13" s="54">
        <f>SUM(AO13:AP13)</f>
        <v>234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>
        <v>1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6</v>
      </c>
      <c r="R14" s="55">
        <v>4</v>
      </c>
      <c r="S14" s="55">
        <v>1</v>
      </c>
      <c r="T14" s="55">
        <v>9</v>
      </c>
      <c r="U14" s="55">
        <v>2</v>
      </c>
      <c r="V14" s="55">
        <v>5</v>
      </c>
      <c r="W14" s="55">
        <v>9</v>
      </c>
      <c r="X14" s="55" t="s">
        <v>61</v>
      </c>
      <c r="Y14" s="55">
        <v>12</v>
      </c>
      <c r="Z14" s="55">
        <v>1</v>
      </c>
      <c r="AA14" s="55">
        <v>11</v>
      </c>
      <c r="AB14" s="55" t="s">
        <v>20</v>
      </c>
      <c r="AC14" s="55">
        <v>12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53</v>
      </c>
      <c r="AP14" s="54">
        <f>SUMIF($C$11:$AN$11,"I.Mad",C14:AN14)</f>
        <v>20</v>
      </c>
      <c r="AQ14" s="54">
        <f>SUM(AO14:AP14)</f>
        <v>73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>
        <v>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>
        <v>0</v>
      </c>
      <c r="S15" s="55">
        <v>0</v>
      </c>
      <c r="T15" s="55">
        <v>1.3031141172218472</v>
      </c>
      <c r="U15" s="55">
        <v>0</v>
      </c>
      <c r="V15" s="55">
        <v>0</v>
      </c>
      <c r="W15" s="55">
        <v>0</v>
      </c>
      <c r="X15" s="55" t="s">
        <v>20</v>
      </c>
      <c r="Y15" s="55">
        <v>0.10214952242473883</v>
      </c>
      <c r="Z15" s="55">
        <v>0</v>
      </c>
      <c r="AA15" s="55">
        <v>0.14228947067423525</v>
      </c>
      <c r="AB15" s="55" t="s">
        <v>20</v>
      </c>
      <c r="AC15" s="55">
        <v>1.1601653848410651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>
        <v>14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14.5</v>
      </c>
      <c r="R16" s="61">
        <v>14</v>
      </c>
      <c r="S16" s="61">
        <v>14</v>
      </c>
      <c r="T16" s="61">
        <v>14.5</v>
      </c>
      <c r="U16" s="61">
        <v>14</v>
      </c>
      <c r="V16" s="61">
        <v>14</v>
      </c>
      <c r="W16" s="61">
        <v>14</v>
      </c>
      <c r="X16" s="61" t="s">
        <v>20</v>
      </c>
      <c r="Y16" s="61">
        <v>14</v>
      </c>
      <c r="Z16" s="61">
        <v>14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>
        <v>9.2291495236995065</v>
      </c>
      <c r="R25" s="74">
        <v>0.47399999999999998</v>
      </c>
      <c r="S25" s="74"/>
      <c r="T25" s="74">
        <v>2.8446969696969697</v>
      </c>
      <c r="U25" s="74">
        <v>10</v>
      </c>
      <c r="V25" s="74">
        <v>7.125</v>
      </c>
      <c r="W25" s="58">
        <v>391.875</v>
      </c>
      <c r="X25" s="58"/>
      <c r="Y25" s="58">
        <v>168.5385527828297</v>
      </c>
      <c r="Z25" s="58">
        <v>14.931346153846155</v>
      </c>
      <c r="AA25" s="74">
        <v>77.76100000000001</v>
      </c>
      <c r="AB25" s="58"/>
      <c r="AC25" s="58">
        <v>83.507999999999996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740.91170230652915</v>
      </c>
      <c r="AP25" s="54">
        <f t="shared" ref="AP25:AP37" si="2">SUMIF($C$11:$AN$11,"I.Mad",C25:AN25)</f>
        <v>25.375043123543122</v>
      </c>
      <c r="AQ25" s="58">
        <f>SUM(AO25:AP25)</f>
        <v>766.2867454300723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>
        <v>305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305</v>
      </c>
      <c r="AQ27" s="58">
        <f t="shared" si="0"/>
        <v>305</v>
      </c>
      <c r="AT27" s="20"/>
      <c r="AU27" s="20"/>
      <c r="AV27" s="20"/>
    </row>
    <row r="28" spans="2:48" ht="50.25" customHeight="1" x14ac:dyDescent="0.55000000000000004">
      <c r="B28" s="86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>
        <v>33.317999999999998</v>
      </c>
      <c r="AB30" s="58"/>
      <c r="AC30" s="74">
        <v>19.466999999999999</v>
      </c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52.784999999999997</v>
      </c>
      <c r="AP30" s="54">
        <f t="shared" si="2"/>
        <v>0</v>
      </c>
      <c r="AQ30" s="58">
        <f t="shared" si="0"/>
        <v>52.784999999999997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57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>
        <v>0.74299999999999999</v>
      </c>
      <c r="AB35" s="58"/>
      <c r="AC35" s="58">
        <v>18.606999999999999</v>
      </c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19.349999999999998</v>
      </c>
      <c r="AP35" s="54">
        <f t="shared" si="2"/>
        <v>0</v>
      </c>
      <c r="AQ35" s="58">
        <f t="shared" si="0"/>
        <v>19.349999999999998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>
        <v>5.23</v>
      </c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5.23</v>
      </c>
      <c r="AP37" s="54">
        <f t="shared" si="2"/>
        <v>0</v>
      </c>
      <c r="AQ37" s="58">
        <f t="shared" si="0"/>
        <v>5.23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305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87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1440</v>
      </c>
      <c r="R38" s="58">
        <f t="shared" si="3"/>
        <v>300.94757175085402</v>
      </c>
      <c r="S38" s="58">
        <f>+SUM(S12,S18,S24:S37)</f>
        <v>290</v>
      </c>
      <c r="T38" s="58">
        <f t="shared" si="3"/>
        <v>867.99969696969697</v>
      </c>
      <c r="U38" s="58">
        <f>+SUM(U12,U18,U24:U37)</f>
        <v>510</v>
      </c>
      <c r="V38" s="58">
        <f t="shared" si="3"/>
        <v>447</v>
      </c>
      <c r="W38" s="58">
        <f t="shared" si="3"/>
        <v>3900</v>
      </c>
      <c r="X38" s="58">
        <f t="shared" si="3"/>
        <v>60</v>
      </c>
      <c r="Y38" s="58">
        <f>+SUM(Y12,Y18,Y24:Y37)</f>
        <v>3214.6175237904099</v>
      </c>
      <c r="Z38" s="58">
        <f>+SUM(Z12,Z18,Z24:Z37)</f>
        <v>388.21500000000003</v>
      </c>
      <c r="AA38" s="58">
        <f>+SUM(AA12,AA18,AA24:AA37)</f>
        <v>2670</v>
      </c>
      <c r="AB38" s="58">
        <f t="shared" ref="AB38:AN38" si="4">+SUM(AB12,AB18,AB24:AB37)</f>
        <v>0</v>
      </c>
      <c r="AC38" s="58">
        <f>+SUM(AC12,AC18,AC24:AC37)</f>
        <v>6139.9999999999991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18164.617523790406</v>
      </c>
      <c r="AP38" s="58">
        <f>SUM(AP12,AP18,AP24:AP37)</f>
        <v>2456.1622687205509</v>
      </c>
      <c r="AQ38" s="58">
        <f>SUM(AO38:AP38)</f>
        <v>20620.779792510955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</v>
      </c>
      <c r="H39" s="60"/>
      <c r="I39" s="93">
        <v>18.87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15.3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56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2016-07-15T19:55:26Z</dcterms:modified>
</cp:coreProperties>
</file>