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H38" i="5" l="1"/>
  <c r="I38" i="5"/>
  <c r="J38" i="5"/>
  <c r="K38" i="5"/>
  <c r="L38" i="5" l="1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C38" i="5"/>
  <c r="D38" i="5"/>
  <c r="E38" i="5"/>
  <c r="F38" i="5"/>
  <c r="G38" i="5" l="1"/>
  <c r="AP14" i="5" l="1"/>
  <c r="AO14" i="5"/>
  <c r="AP13" i="5"/>
  <c r="AO13" i="5"/>
  <c r="AO12" i="5"/>
  <c r="AP12" i="5"/>
  <c r="AQ12" i="5" l="1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Q20" i="5" l="1"/>
  <c r="AQ32" i="5"/>
  <c r="AQ34" i="5"/>
  <c r="AQ19" i="5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<sst xmlns="http://schemas.openxmlformats.org/spreadsheetml/2006/main" count="368" uniqueCount="66">
  <si>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</si>
  <si>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</si>
  <si>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</si>
  <si>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</si>
  <si>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</si>
  <si>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</si>
  <si>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</si>
  <si>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</si>
  <si>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</si>
  <si>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</si>
  <si>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</si>
  <si>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</si>
  <si>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</si>
  <si>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</si>
  <si>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</si>
  <si>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</si>
  <si>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</si>
  <si>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</si>
  <si>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</si>
  <si>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</si>
  <si>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</si>
  <si>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</si>
  <si>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</si>
  <si>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</si>
  <si>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</si>
  <si>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</si>
  <si>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</si>
  <si>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</si>
  <si>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</si>
  <si>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</si>
  <si>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</si>
  <si>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</si>
  <si>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</si>
  <si>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</si>
  <si>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</si>
  <si>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</si>
  <si>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</si>
  <si>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</si>
  <si>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</si>
  <si>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</si>
  <si>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</si>
  <si>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</si>
  <si>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</si>
  <si>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</si>
  <si>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</si>
  <si>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</si>
  <si>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</si>
  <si>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</si>
  <si>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</si>
  <si>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</si>
  <si>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</si>
  <si>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</si>
  <si>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</si>
  <si>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</si>
  <si>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</si>
  <si>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</si>
  <si>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</si>
  <si>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</si>
  <si>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</si>
  <si>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</si>
  <si>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</si>
  <si>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</si>
  <si>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R.M.N°427-2015-PRODUCE,R.M.N°242-2016-PRODUCE,R.M.N°440-2016-PRODUCE, R.M.N° 469-2016</t>
  </si>
  <si>
    <t xml:space="preserve">        Fecha  : 13/12/2016</t>
  </si>
  <si>
    <t>Callao, 14 de diciembre del 2016</t>
  </si>
  <si>
    <t>11,5-12,0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</si>
</sst>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30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167" fontId="13" fillId="0" borderId="0" xfId="0" applyNumberFormat="1" applyFont="1"/>
    <xf numFmtId="167" fontId="3" fillId="0" borderId="0" xfId="0" applyNumberFormat="1" applyFont="1"/>
    <xf numFmtId="167" fontId="2" fillId="0" borderId="0" xfId="0" applyNumberFormat="1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167" fontId="26" fillId="0" borderId="1" xfId="0" quotePrefix="1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V27" sqref="V27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0.4257812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2.7109375" style="2" customWidth="1"/>
    <col min="25" max="25" width="26.5703125" style="2" customWidth="1"/>
    <col min="26" max="26" width="25.710937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56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40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37</v>
      </c>
      <c r="AN6" s="119"/>
      <c r="AO6" s="119"/>
      <c r="AP6" s="119"/>
      <c r="AQ6" s="119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9" t="s">
        <v>63</v>
      </c>
      <c r="AP8" s="119"/>
      <c r="AQ8" s="119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6" t="s">
        <v>4</v>
      </c>
      <c r="D10" s="117"/>
      <c r="E10" s="116" t="s">
        <v>5</v>
      </c>
      <c r="F10" s="117"/>
      <c r="G10" s="124" t="s">
        <v>6</v>
      </c>
      <c r="H10" s="125"/>
      <c r="I10" s="126" t="s">
        <v>45</v>
      </c>
      <c r="J10" s="126"/>
      <c r="K10" s="126" t="s">
        <v>7</v>
      </c>
      <c r="L10" s="126"/>
      <c r="M10" s="116" t="s">
        <v>8</v>
      </c>
      <c r="N10" s="127"/>
      <c r="O10" s="116" t="s">
        <v>9</v>
      </c>
      <c r="P10" s="127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53</v>
      </c>
      <c r="X10" s="125"/>
      <c r="Y10" s="116" t="s">
        <v>47</v>
      </c>
      <c r="Z10" s="117"/>
      <c r="AA10" s="124" t="s">
        <v>38</v>
      </c>
      <c r="AB10" s="125"/>
      <c r="AC10" s="124" t="s">
        <v>13</v>
      </c>
      <c r="AD10" s="125"/>
      <c r="AE10" s="123" t="s">
        <v>57</v>
      </c>
      <c r="AF10" s="117"/>
      <c r="AG10" s="123" t="s">
        <v>48</v>
      </c>
      <c r="AH10" s="117"/>
      <c r="AI10" s="123" t="s">
        <v>49</v>
      </c>
      <c r="AJ10" s="117"/>
      <c r="AK10" s="123" t="s">
        <v>50</v>
      </c>
      <c r="AL10" s="117"/>
      <c r="AM10" s="123" t="s">
        <v>51</v>
      </c>
      <c r="AN10" s="117"/>
      <c r="AO10" s="121" t="s">
        <v>14</v>
      </c>
      <c r="AP10" s="122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897</v>
      </c>
      <c r="D12" s="53">
        <v>103</v>
      </c>
      <c r="E12" s="53">
        <v>1725</v>
      </c>
      <c r="F12" s="53">
        <v>1247</v>
      </c>
      <c r="G12" s="53">
        <v>9579.9150000000009</v>
      </c>
      <c r="H12" s="53">
        <v>2420.5250000000001</v>
      </c>
      <c r="I12" s="53">
        <v>15731</v>
      </c>
      <c r="J12" s="53">
        <v>2603</v>
      </c>
      <c r="K12" s="53">
        <v>1202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821.67200000000003</v>
      </c>
      <c r="R12" s="53">
        <v>0</v>
      </c>
      <c r="S12" s="53">
        <v>0</v>
      </c>
      <c r="T12" s="53">
        <v>0</v>
      </c>
      <c r="U12" s="53">
        <v>805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30761.587</v>
      </c>
      <c r="AP12" s="54">
        <f>SUMIF($C$11:$AN$11,"I.Mad",C12:AN12)</f>
        <v>6373.5249999999996</v>
      </c>
      <c r="AQ12" s="54">
        <f>SUM(AO12:AP12)</f>
        <v>37135.112000000001</v>
      </c>
      <c r="AS12" s="27"/>
      <c r="AT12" s="62"/>
    </row>
    <row r="13" spans="2:48" ht="50.25" customHeight="1" x14ac:dyDescent="0.55000000000000004">
      <c r="B13" s="83" t="s">
        <v>19</v>
      </c>
      <c r="C13" s="55">
        <v>4</v>
      </c>
      <c r="D13" s="55">
        <v>2</v>
      </c>
      <c r="E13" s="55">
        <v>6</v>
      </c>
      <c r="F13" s="55">
        <v>22</v>
      </c>
      <c r="G13" s="55">
        <v>55</v>
      </c>
      <c r="H13" s="55">
        <v>65</v>
      </c>
      <c r="I13" s="55">
        <v>72</v>
      </c>
      <c r="J13" s="55">
        <v>84</v>
      </c>
      <c r="K13" s="55">
        <v>3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2</v>
      </c>
      <c r="R13" s="55" t="s">
        <v>20</v>
      </c>
      <c r="S13" s="55" t="s">
        <v>20</v>
      </c>
      <c r="T13" s="55" t="s">
        <v>20</v>
      </c>
      <c r="U13" s="55">
        <v>6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148</v>
      </c>
      <c r="AP13" s="54">
        <f>SUMIF($C$11:$AN$11,"I.Mad",C13:AN13)</f>
        <v>173</v>
      </c>
      <c r="AQ13" s="54">
        <f>SUM(AO13:AP13)</f>
        <v>321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>
        <v>2</v>
      </c>
      <c r="D14" s="55">
        <v>1</v>
      </c>
      <c r="E14" s="55">
        <v>4</v>
      </c>
      <c r="F14" s="55">
        <v>4</v>
      </c>
      <c r="G14" s="55">
        <v>12</v>
      </c>
      <c r="H14" s="55">
        <v>7</v>
      </c>
      <c r="I14" s="55">
        <v>5</v>
      </c>
      <c r="J14" s="55">
        <v>9</v>
      </c>
      <c r="K14" s="55">
        <v>2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2</v>
      </c>
      <c r="R14" s="55" t="s">
        <v>20</v>
      </c>
      <c r="S14" s="55" t="s">
        <v>20</v>
      </c>
      <c r="T14" s="55" t="s">
        <v>20</v>
      </c>
      <c r="U14" s="55">
        <v>3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30</v>
      </c>
      <c r="AP14" s="54">
        <f>SUMIF($C$11:$AN$11,"I.Mad",C14:AN14)</f>
        <v>21</v>
      </c>
      <c r="AQ14" s="54">
        <f>SUM(AO14:AP14)</f>
        <v>51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>
        <v>11.366761811248505</v>
      </c>
      <c r="D15" s="55">
        <v>5.0420168067226889</v>
      </c>
      <c r="E15" s="55">
        <v>18.129785419516146</v>
      </c>
      <c r="F15" s="55">
        <v>3.7024732119651214</v>
      </c>
      <c r="G15" s="55">
        <v>6.5944110061188006</v>
      </c>
      <c r="H15" s="55">
        <v>2.1769802929309896</v>
      </c>
      <c r="I15" s="55">
        <v>10.556859587320634</v>
      </c>
      <c r="J15" s="55">
        <v>49.726085557202182</v>
      </c>
      <c r="K15" s="55">
        <v>16.796023892966431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21.150741683873211</v>
      </c>
      <c r="R15" s="55" t="s">
        <v>20</v>
      </c>
      <c r="S15" s="55" t="s">
        <v>20</v>
      </c>
      <c r="T15" s="55" t="s">
        <v>20</v>
      </c>
      <c r="U15" s="55">
        <v>13.806409011514805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>
        <v>12.5</v>
      </c>
      <c r="D16" s="60">
        <v>13</v>
      </c>
      <c r="E16" s="60">
        <v>12.5</v>
      </c>
      <c r="F16" s="60">
        <v>13</v>
      </c>
      <c r="G16" s="60">
        <v>13.5</v>
      </c>
      <c r="H16" s="60">
        <v>13.5</v>
      </c>
      <c r="I16" s="128" t="s">
        <v>65</v>
      </c>
      <c r="J16" s="60">
        <v>13.5</v>
      </c>
      <c r="K16" s="60">
        <v>13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>
        <v>12.5</v>
      </c>
      <c r="R16" s="60" t="s">
        <v>20</v>
      </c>
      <c r="S16" s="60" t="s">
        <v>20</v>
      </c>
      <c r="T16" s="60" t="s">
        <v>20</v>
      </c>
      <c r="U16" s="60">
        <v>13.5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1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57"/>
      <c r="J25" s="73"/>
      <c r="K25" s="57"/>
      <c r="L25" s="57"/>
      <c r="M25" s="57"/>
      <c r="N25" s="57"/>
      <c r="O25" s="57"/>
      <c r="P25" s="57"/>
      <c r="Q25" s="73">
        <v>8.3281877368835566</v>
      </c>
      <c r="R25" s="73"/>
      <c r="S25" s="73"/>
      <c r="T25" s="73"/>
      <c r="U25" s="73"/>
      <c r="V25" s="73"/>
      <c r="W25" s="57"/>
      <c r="X25" s="57"/>
      <c r="Y25" s="73"/>
      <c r="Z25" s="73"/>
      <c r="AA25" s="73"/>
      <c r="AB25" s="73"/>
      <c r="AC25" s="73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8.3281877368835566</v>
      </c>
      <c r="AP25" s="54">
        <f t="shared" ref="AP25:AP37" si="2">SUMIF($C$11:$AN$11,"I.Mad",C25:AN25)</f>
        <v>0</v>
      </c>
      <c r="AQ25" s="57">
        <f>SUM(AO25:AP25)</f>
        <v>8.3281877368835566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73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58</v>
      </c>
      <c r="C29" s="57"/>
      <c r="D29" s="57"/>
      <c r="E29" s="57"/>
      <c r="F29" s="57"/>
      <c r="G29" s="57"/>
      <c r="H29" s="57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112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129">
        <v>0.11799999999999999</v>
      </c>
      <c r="J30" s="129">
        <v>7.0000000000000007E-2</v>
      </c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0.11799999999999999</v>
      </c>
      <c r="AP30" s="54">
        <f t="shared" si="2"/>
        <v>7.0000000000000007E-2</v>
      </c>
      <c r="AQ30" s="57">
        <f t="shared" si="0"/>
        <v>0.188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73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73"/>
      <c r="Z31" s="73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55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 t="shared" ref="C38:AN38" si="3">+SUM(C12,C18,C24:C37)</f>
        <v>897</v>
      </c>
      <c r="D38" s="57">
        <f t="shared" si="3"/>
        <v>103</v>
      </c>
      <c r="E38" s="57">
        <f t="shared" si="3"/>
        <v>1725</v>
      </c>
      <c r="F38" s="57">
        <f t="shared" si="3"/>
        <v>1247</v>
      </c>
      <c r="G38" s="57">
        <f t="shared" si="3"/>
        <v>9579.9150000000009</v>
      </c>
      <c r="H38" s="57">
        <f t="shared" si="3"/>
        <v>2420.5250000000001</v>
      </c>
      <c r="I38" s="57">
        <f t="shared" si="3"/>
        <v>15731.118</v>
      </c>
      <c r="J38" s="57">
        <f t="shared" si="3"/>
        <v>2603.0700000000002</v>
      </c>
      <c r="K38" s="57">
        <f t="shared" si="3"/>
        <v>1202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830.00018773688362</v>
      </c>
      <c r="R38" s="57">
        <f t="shared" si="3"/>
        <v>0</v>
      </c>
      <c r="S38" s="57">
        <f t="shared" si="3"/>
        <v>0</v>
      </c>
      <c r="T38" s="57">
        <f t="shared" si="3"/>
        <v>0</v>
      </c>
      <c r="U38" s="57">
        <f t="shared" si="3"/>
        <v>805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 t="shared" si="3"/>
        <v>0</v>
      </c>
      <c r="Z38" s="57">
        <f t="shared" si="3"/>
        <v>0</v>
      </c>
      <c r="AA38" s="57">
        <f t="shared" si="3"/>
        <v>0</v>
      </c>
      <c r="AB38" s="57">
        <f t="shared" si="3"/>
        <v>0</v>
      </c>
      <c r="AC38" s="57">
        <f t="shared" si="3"/>
        <v>0</v>
      </c>
      <c r="AD38" s="57">
        <f t="shared" si="3"/>
        <v>0</v>
      </c>
      <c r="AE38" s="57">
        <f t="shared" si="3"/>
        <v>0</v>
      </c>
      <c r="AF38" s="57">
        <f t="shared" si="3"/>
        <v>0</v>
      </c>
      <c r="AG38" s="57">
        <f t="shared" si="3"/>
        <v>0</v>
      </c>
      <c r="AH38" s="57">
        <f t="shared" si="3"/>
        <v>0</v>
      </c>
      <c r="AI38" s="57">
        <f t="shared" si="3"/>
        <v>0</v>
      </c>
      <c r="AJ38" s="57">
        <f t="shared" si="3"/>
        <v>0</v>
      </c>
      <c r="AK38" s="57">
        <f t="shared" si="3"/>
        <v>0</v>
      </c>
      <c r="AL38" s="57">
        <f t="shared" si="3"/>
        <v>0</v>
      </c>
      <c r="AM38" s="57">
        <f t="shared" si="3"/>
        <v>0</v>
      </c>
      <c r="AN38" s="57">
        <f t="shared" si="3"/>
        <v>0</v>
      </c>
      <c r="AO38" s="57">
        <f>SUM(AO12,AO18,AO24:AO37)</f>
        <v>30770.033187736881</v>
      </c>
      <c r="AP38" s="57">
        <f>SUM(AP12,AP18,AP24:AP37)</f>
        <v>6373.5949999999993</v>
      </c>
      <c r="AQ38" s="57">
        <f>SUM(AO38:AP38)</f>
        <v>37143.628187736882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16.899999999999999</v>
      </c>
      <c r="H39" s="59"/>
      <c r="I39" s="92">
        <v>19.47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14.8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61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113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110"/>
      <c r="F46" s="110"/>
      <c r="G46" s="15"/>
      <c r="H46" s="15"/>
      <c r="I46" s="114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5.25" x14ac:dyDescent="0.5">
      <c r="C47" s="74"/>
      <c r="E47" s="110"/>
      <c r="F47" s="110"/>
      <c r="G47" s="74"/>
      <c r="H47" s="74"/>
      <c r="I47" s="115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ht="35.25" x14ac:dyDescent="0.5">
      <c r="E48" s="110"/>
      <c r="F48" s="110"/>
      <c r="J48" s="62"/>
      <c r="K48" s="62"/>
      <c r="L48" s="62"/>
      <c r="M48" s="67"/>
      <c r="N48" s="68"/>
      <c r="O48" s="30"/>
      <c r="P48" s="36"/>
      <c r="S48" s="27"/>
      <c r="U48" s="33"/>
    </row>
    <row r="49" spans="5:30" ht="35.25" x14ac:dyDescent="0.5">
      <c r="E49" s="110"/>
      <c r="F49" s="110"/>
      <c r="M49" s="29"/>
      <c r="N49" s="32"/>
      <c r="O49" s="31"/>
      <c r="P49" s="36"/>
      <c r="S49" s="27"/>
      <c r="U49" s="33"/>
    </row>
    <row r="50" spans="5:30" ht="35.25" x14ac:dyDescent="0.5">
      <c r="E50" s="110"/>
      <c r="F50" s="110"/>
      <c r="M50" s="29"/>
      <c r="N50" s="32"/>
      <c r="O50" s="32"/>
      <c r="S50" s="27"/>
      <c r="U50" s="33"/>
    </row>
    <row r="51" spans="5:30" ht="35.25" x14ac:dyDescent="0.5">
      <c r="E51" s="110"/>
      <c r="F51" s="110"/>
      <c r="AD51" s="46"/>
    </row>
    <row r="52" spans="5:30" ht="35.25" x14ac:dyDescent="0.5">
      <c r="E52" s="110"/>
      <c r="F52" s="110"/>
      <c r="AD52" s="46"/>
    </row>
    <row r="53" spans="5:30" ht="35.25" x14ac:dyDescent="0.5">
      <c r="E53" s="110"/>
      <c r="F53" s="110"/>
      <c r="AD53" s="46"/>
    </row>
    <row r="54" spans="5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2016-12-14T18:05:45Z</dcterms:modified>
</cp:coreProperties>
</file>