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"/>
    </mc:Choice>
  </mc:AlternateContent>
  <bookViews>
    <workbookView xWindow="0" yWindow="0" windowWidth="20730" windowHeight="11760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D38" i="5" l="1"/>
  <c r="E38" i="5"/>
  <c r="F38" i="5"/>
  <c r="G38" i="5"/>
  <c r="H38" i="5"/>
  <c r="AP14" i="5" l="1"/>
  <c r="AO14" i="5"/>
  <c r="AP13" i="5"/>
  <c r="AO13" i="5"/>
  <c r="AO12" i="5"/>
  <c r="AP12" i="5"/>
  <c r="AQ12" i="5" l="1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Q20" i="5" l="1"/>
  <c r="AQ32" i="5"/>
  <c r="AQ34" i="5"/>
  <c r="AQ19" i="5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<sst xmlns="http://schemas.openxmlformats.org/spreadsheetml/2006/main" count="365" uniqueCount="66">
  <si>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</si>
  <si>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</si>
  <si>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</si>
  <si>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</si>
  <si>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</si>
  <si>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</si>
  <si>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</si>
  <si>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</si>
  <si>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</si>
  <si>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</si>
  <si>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</si>
  <si>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</si>
  <si>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</si>
  <si>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</si>
  <si>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</si>
  <si>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</si>
  <si>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</si>
  <si>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</si>
  <si>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</si>
  <si>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</si>
  <si>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</si>
  <si>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</si>
  <si>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</si>
  <si>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</si>
  <si>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</si>
  <si>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</si>
  <si>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</si>
  <si>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</si>
  <si>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</si>
  <si>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</si>
  <si>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</si>
  <si>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</si>
  <si>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</si>
  <si>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</si>
  <si>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</si>
  <si>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</si>
  <si>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</si>
  <si>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</si>
  <si>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</si>
  <si>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</si>
  <si>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</si>
  <si>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</si>
  <si>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</si>
  <si>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</si>
  <si>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</si>
  <si>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</si>
  <si>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</si>
  <si>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</si>
  <si>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</si>
  <si>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</si>
  <si>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</si>
  <si>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</si>
  <si>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</si>
  <si>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</si>
  <si>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</si>
  <si>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CALAMAR</t>
  </si>
  <si>
    <t>FALSO VOLADOR</t>
  </si>
  <si>
    <t>PALOMETA</t>
  </si>
  <si>
    <t>PAMPANO TORO</t>
  </si>
  <si>
    <t xml:space="preserve">           Atención: Sr. Bruno Giuffra Monteverde</t>
  </si>
  <si>
    <t>GCQ/jsr</t>
  </si>
  <si>
    <t>Atico</t>
  </si>
  <si>
    <t>R.M.N°427-2015-PRODUCE,R.M.N°242-2016-PRODUCE,R.M.N°440-2016-PRODUCE</t>
  </si>
  <si>
    <t xml:space="preserve">        Fecha  : 13/11/2016</t>
  </si>
  <si>
    <t>S/M</t>
  </si>
  <si>
    <t>Callao, 14 de noviembre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</si>
</sst>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168" fontId="14" fillId="0" borderId="5" xfId="0" applyNumberFormat="1" applyFon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AM44" sqref="AM44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1" t="s">
        <v>59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</row>
    <row r="5" spans="2:48" ht="35.25" x14ac:dyDescent="0.5">
      <c r="B5" s="121" t="s">
        <v>40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2" t="s">
        <v>37</v>
      </c>
      <c r="AN6" s="122"/>
      <c r="AO6" s="122"/>
      <c r="AP6" s="122"/>
      <c r="AQ6" s="122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23"/>
      <c r="AP7" s="123"/>
      <c r="AQ7" s="123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2" t="s">
        <v>63</v>
      </c>
      <c r="AP8" s="122"/>
      <c r="AQ8" s="122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18" t="s">
        <v>4</v>
      </c>
      <c r="D10" s="115"/>
      <c r="E10" s="118" t="s">
        <v>5</v>
      </c>
      <c r="F10" s="115"/>
      <c r="G10" s="116" t="s">
        <v>6</v>
      </c>
      <c r="H10" s="117"/>
      <c r="I10" s="120" t="s">
        <v>45</v>
      </c>
      <c r="J10" s="120"/>
      <c r="K10" s="120" t="s">
        <v>7</v>
      </c>
      <c r="L10" s="120"/>
      <c r="M10" s="118" t="s">
        <v>8</v>
      </c>
      <c r="N10" s="119"/>
      <c r="O10" s="118" t="s">
        <v>9</v>
      </c>
      <c r="P10" s="119"/>
      <c r="Q10" s="116" t="s">
        <v>10</v>
      </c>
      <c r="R10" s="117"/>
      <c r="S10" s="116" t="s">
        <v>11</v>
      </c>
      <c r="T10" s="117"/>
      <c r="U10" s="116" t="s">
        <v>12</v>
      </c>
      <c r="V10" s="117"/>
      <c r="W10" s="116" t="s">
        <v>53</v>
      </c>
      <c r="X10" s="117"/>
      <c r="Y10" s="118" t="s">
        <v>47</v>
      </c>
      <c r="Z10" s="115"/>
      <c r="AA10" s="116" t="s">
        <v>38</v>
      </c>
      <c r="AB10" s="117"/>
      <c r="AC10" s="116" t="s">
        <v>13</v>
      </c>
      <c r="AD10" s="117"/>
      <c r="AE10" s="114" t="s">
        <v>61</v>
      </c>
      <c r="AF10" s="115"/>
      <c r="AG10" s="114" t="s">
        <v>48</v>
      </c>
      <c r="AH10" s="115"/>
      <c r="AI10" s="114" t="s">
        <v>49</v>
      </c>
      <c r="AJ10" s="115"/>
      <c r="AK10" s="114" t="s">
        <v>50</v>
      </c>
      <c r="AL10" s="115"/>
      <c r="AM10" s="114" t="s">
        <v>51</v>
      </c>
      <c r="AN10" s="115"/>
      <c r="AO10" s="124" t="s">
        <v>14</v>
      </c>
      <c r="AP10" s="125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4261.92</v>
      </c>
      <c r="H12" s="53">
        <v>24.925000000000001</v>
      </c>
      <c r="I12" s="53">
        <v>5464</v>
      </c>
      <c r="J12" s="53">
        <v>1335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1900</v>
      </c>
      <c r="R12" s="53">
        <v>0</v>
      </c>
      <c r="S12" s="53">
        <v>480</v>
      </c>
      <c r="T12" s="53">
        <v>350</v>
      </c>
      <c r="U12" s="53">
        <v>475</v>
      </c>
      <c r="V12" s="53">
        <v>885</v>
      </c>
      <c r="W12" s="53">
        <v>580</v>
      </c>
      <c r="X12" s="53">
        <v>0</v>
      </c>
      <c r="Y12" s="53">
        <v>1439</v>
      </c>
      <c r="Z12" s="53">
        <v>655</v>
      </c>
      <c r="AA12" s="53">
        <v>0</v>
      </c>
      <c r="AB12" s="53">
        <v>0</v>
      </c>
      <c r="AC12" s="53">
        <v>124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14723.92</v>
      </c>
      <c r="AP12" s="54">
        <f>SUMIF($C$11:$AN$11,"I.Mad",C12:AN12)</f>
        <v>3249.9250000000002</v>
      </c>
      <c r="AQ12" s="54">
        <f>SUM(AO12:AP12)</f>
        <v>17973.845000000001</v>
      </c>
      <c r="AS12" s="27"/>
      <c r="AT12" s="62"/>
    </row>
    <row r="13" spans="2:48" ht="50.25" customHeight="1" x14ac:dyDescent="0.55000000000000004">
      <c r="B13" s="83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3">
        <v>32</v>
      </c>
      <c r="H13" s="53">
        <v>1</v>
      </c>
      <c r="I13" s="55">
        <v>47</v>
      </c>
      <c r="J13" s="55">
        <v>37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>
        <v>25</v>
      </c>
      <c r="R13" s="55" t="s">
        <v>20</v>
      </c>
      <c r="S13" s="55">
        <v>8</v>
      </c>
      <c r="T13" s="55">
        <v>7</v>
      </c>
      <c r="U13" s="55">
        <v>9</v>
      </c>
      <c r="V13" s="55">
        <v>17</v>
      </c>
      <c r="W13" s="55">
        <v>8</v>
      </c>
      <c r="X13" s="55" t="s">
        <v>20</v>
      </c>
      <c r="Y13" s="55">
        <v>30</v>
      </c>
      <c r="Z13" s="55">
        <v>8</v>
      </c>
      <c r="AA13" s="55" t="s">
        <v>20</v>
      </c>
      <c r="AB13" s="55" t="s">
        <v>20</v>
      </c>
      <c r="AC13" s="55">
        <v>5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164</v>
      </c>
      <c r="AP13" s="54">
        <f>SUMIF($C$11:$AN$11,"I.Mad",C13:AN13)</f>
        <v>70</v>
      </c>
      <c r="AQ13" s="54">
        <f>SUM(AO13:AP13)</f>
        <v>234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3">
        <v>9</v>
      </c>
      <c r="H14" s="53" t="s">
        <v>64</v>
      </c>
      <c r="I14" s="55">
        <v>4</v>
      </c>
      <c r="J14" s="55" t="s">
        <v>64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>
        <v>8</v>
      </c>
      <c r="R14" s="55" t="s">
        <v>20</v>
      </c>
      <c r="S14" s="55">
        <v>5</v>
      </c>
      <c r="T14" s="55">
        <v>6</v>
      </c>
      <c r="U14" s="55">
        <v>3</v>
      </c>
      <c r="V14" s="55">
        <v>4</v>
      </c>
      <c r="W14" s="55">
        <v>6</v>
      </c>
      <c r="X14" s="55" t="s">
        <v>20</v>
      </c>
      <c r="Y14" s="55">
        <v>7</v>
      </c>
      <c r="Z14" s="55">
        <v>2</v>
      </c>
      <c r="AA14" s="55" t="s">
        <v>20</v>
      </c>
      <c r="AB14" s="55" t="s">
        <v>20</v>
      </c>
      <c r="AC14" s="55">
        <v>2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44</v>
      </c>
      <c r="AP14" s="54">
        <f>SUMIF($C$11:$AN$11,"I.Mad",C14:AN14)</f>
        <v>12</v>
      </c>
      <c r="AQ14" s="54">
        <f>SUM(AO14:AP14)</f>
        <v>56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>
        <v>21.4</v>
      </c>
      <c r="H15" s="55" t="s">
        <v>20</v>
      </c>
      <c r="I15" s="55">
        <v>13.1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>
        <v>21.135030814456897</v>
      </c>
      <c r="R15" s="55" t="s">
        <v>20</v>
      </c>
      <c r="S15" s="55">
        <v>46.304085231388946</v>
      </c>
      <c r="T15" s="55">
        <v>39.037898450779643</v>
      </c>
      <c r="U15" s="55">
        <v>26.212930737682232</v>
      </c>
      <c r="V15" s="55">
        <v>52.237558057209</v>
      </c>
      <c r="W15" s="55">
        <v>55.60979168018072</v>
      </c>
      <c r="X15" s="55" t="s">
        <v>20</v>
      </c>
      <c r="Y15" s="55">
        <v>4.0999999999999996</v>
      </c>
      <c r="Z15" s="55">
        <v>4.8</v>
      </c>
      <c r="AA15" s="55" t="s">
        <v>20</v>
      </c>
      <c r="AB15" s="55" t="s">
        <v>20</v>
      </c>
      <c r="AC15" s="55">
        <v>1.1000000000000001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 t="s">
        <v>20</v>
      </c>
      <c r="D16" s="60" t="s">
        <v>20</v>
      </c>
      <c r="E16" s="60" t="s">
        <v>20</v>
      </c>
      <c r="F16" s="60" t="s">
        <v>20</v>
      </c>
      <c r="G16" s="60">
        <v>13</v>
      </c>
      <c r="H16" s="60" t="s">
        <v>20</v>
      </c>
      <c r="I16" s="60">
        <v>13</v>
      </c>
      <c r="J16" s="60" t="s">
        <v>20</v>
      </c>
      <c r="K16" s="60" t="s">
        <v>20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60">
        <v>12.5</v>
      </c>
      <c r="R16" s="60" t="s">
        <v>20</v>
      </c>
      <c r="S16" s="60">
        <v>12.5</v>
      </c>
      <c r="T16" s="60">
        <v>12.5</v>
      </c>
      <c r="U16" s="60">
        <v>12.5</v>
      </c>
      <c r="V16" s="60">
        <v>12.5</v>
      </c>
      <c r="W16" s="60">
        <v>12.5</v>
      </c>
      <c r="X16" s="60" t="s">
        <v>20</v>
      </c>
      <c r="Y16" s="60">
        <v>12.5</v>
      </c>
      <c r="Z16" s="60">
        <v>12.5</v>
      </c>
      <c r="AA16" s="60" t="s">
        <v>20</v>
      </c>
      <c r="AB16" s="60" t="s">
        <v>20</v>
      </c>
      <c r="AC16" s="60">
        <v>12.5</v>
      </c>
      <c r="AD16" s="60" t="s">
        <v>20</v>
      </c>
      <c r="AE16" s="60" t="s">
        <v>20</v>
      </c>
      <c r="AF16" s="60" t="s">
        <v>20</v>
      </c>
      <c r="AG16" s="60" t="s">
        <v>20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2"/>
      <c r="J24" s="73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73"/>
      <c r="X24" s="57"/>
      <c r="Y24" s="57"/>
      <c r="Z24" s="73"/>
      <c r="AA24" s="57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73"/>
      <c r="J25" s="73"/>
      <c r="K25" s="57"/>
      <c r="L25" s="57"/>
      <c r="M25" s="57"/>
      <c r="N25" s="57"/>
      <c r="O25" s="57"/>
      <c r="P25" s="57"/>
      <c r="Q25" s="73"/>
      <c r="R25" s="73"/>
      <c r="S25" s="73"/>
      <c r="T25" s="73"/>
      <c r="U25" s="73"/>
      <c r="V25" s="73"/>
      <c r="W25" s="57"/>
      <c r="X25" s="57"/>
      <c r="Y25" s="73"/>
      <c r="Z25" s="57"/>
      <c r="AA25" s="73"/>
      <c r="AB25" s="73"/>
      <c r="AC25" s="73">
        <v>0.72</v>
      </c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0.72</v>
      </c>
      <c r="AP25" s="54">
        <f t="shared" ref="AP25:AP37" si="2">SUMIF($C$11:$AN$11,"I.Mad",C25:AN25)</f>
        <v>0</v>
      </c>
      <c r="AQ25" s="57">
        <f>SUM(AO25:AP25)</f>
        <v>0.72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73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52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55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3"/>
      <c r="X29" s="57"/>
      <c r="Y29" s="73"/>
      <c r="Z29" s="73"/>
      <c r="AA29" s="57"/>
      <c r="AB29" s="57"/>
      <c r="AC29" s="113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3">
        <v>0.3</v>
      </c>
      <c r="Z30" s="73">
        <v>0.1</v>
      </c>
      <c r="AA30" s="57"/>
      <c r="AB30" s="57"/>
      <c r="AC30" s="73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0.3</v>
      </c>
      <c r="AP30" s="54">
        <f t="shared" si="2"/>
        <v>0.1</v>
      </c>
      <c r="AQ30" s="57">
        <f t="shared" si="0"/>
        <v>0.4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57"/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0</v>
      </c>
      <c r="AP31" s="54">
        <f t="shared" si="2"/>
        <v>0</v>
      </c>
      <c r="AQ31" s="57">
        <f t="shared" si="0"/>
        <v>0</v>
      </c>
      <c r="AT31" s="20"/>
      <c r="AU31" s="20"/>
      <c r="AV31" s="20"/>
    </row>
    <row r="32" spans="2:48" ht="50.25" customHeight="1" x14ac:dyDescent="0.55000000000000004">
      <c r="B32" s="83" t="s">
        <v>54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56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57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58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v>0</v>
      </c>
      <c r="D38" s="57">
        <f t="shared" ref="D38:X38" si="3">+SUM(D12,D18,D24:D37)</f>
        <v>0</v>
      </c>
      <c r="E38" s="57">
        <f t="shared" si="3"/>
        <v>0</v>
      </c>
      <c r="F38" s="57">
        <f t="shared" si="3"/>
        <v>0</v>
      </c>
      <c r="G38" s="57">
        <f t="shared" si="3"/>
        <v>4261.92</v>
      </c>
      <c r="H38" s="57">
        <f t="shared" si="3"/>
        <v>24.925000000000001</v>
      </c>
      <c r="I38" s="57">
        <f t="shared" si="3"/>
        <v>5464</v>
      </c>
      <c r="J38" s="57">
        <f t="shared" si="3"/>
        <v>1335</v>
      </c>
      <c r="K38" s="57">
        <f t="shared" si="3"/>
        <v>0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1900</v>
      </c>
      <c r="R38" s="57">
        <f t="shared" si="3"/>
        <v>0</v>
      </c>
      <c r="S38" s="57">
        <f>+SUM(S12,S18,S24:S37)</f>
        <v>480</v>
      </c>
      <c r="T38" s="57">
        <f t="shared" si="3"/>
        <v>350</v>
      </c>
      <c r="U38" s="57">
        <f>+SUM(U12,U18,U24:U37)</f>
        <v>475</v>
      </c>
      <c r="V38" s="57">
        <f t="shared" si="3"/>
        <v>885</v>
      </c>
      <c r="W38" s="57">
        <f t="shared" si="3"/>
        <v>580</v>
      </c>
      <c r="X38" s="57">
        <f t="shared" si="3"/>
        <v>0</v>
      </c>
      <c r="Y38" s="57">
        <f>+SUM(Y12,Y18,Y24:Y37)</f>
        <v>1439.3</v>
      </c>
      <c r="Z38" s="57">
        <f>+SUM(Z12,Z18,Z24:Z37)</f>
        <v>655.1</v>
      </c>
      <c r="AA38" s="57">
        <f>+SUM(AA12,AA18,AA24:AA37)</f>
        <v>0</v>
      </c>
      <c r="AB38" s="57">
        <f t="shared" ref="AB38:AN38" si="4">+SUM(AB12,AB18,AB24:AB37)</f>
        <v>0</v>
      </c>
      <c r="AC38" s="57">
        <f>+SUM(AC12,AC18,AC24:AC37)</f>
        <v>124.72</v>
      </c>
      <c r="AD38" s="57">
        <f t="shared" si="4"/>
        <v>0</v>
      </c>
      <c r="AE38" s="57">
        <f t="shared" si="4"/>
        <v>0</v>
      </c>
      <c r="AF38" s="57">
        <f t="shared" si="4"/>
        <v>0</v>
      </c>
      <c r="AG38" s="57">
        <f t="shared" si="4"/>
        <v>0</v>
      </c>
      <c r="AH38" s="57">
        <f t="shared" si="4"/>
        <v>0</v>
      </c>
      <c r="AI38" s="57">
        <f t="shared" si="4"/>
        <v>0</v>
      </c>
      <c r="AJ38" s="57">
        <f t="shared" si="4"/>
        <v>0</v>
      </c>
      <c r="AK38" s="57">
        <f t="shared" si="4"/>
        <v>0</v>
      </c>
      <c r="AL38" s="57">
        <f t="shared" si="4"/>
        <v>0</v>
      </c>
      <c r="AM38" s="57">
        <f>+SUM(AM12,AM18,AM24:AM37)</f>
        <v>0</v>
      </c>
      <c r="AN38" s="57">
        <f t="shared" si="4"/>
        <v>0</v>
      </c>
      <c r="AO38" s="57">
        <f>SUM(AO12,AO18,AO24:AO37)</f>
        <v>14724.939999999999</v>
      </c>
      <c r="AP38" s="57">
        <f>SUM(AP12,AP18,AP24:AP37)</f>
        <v>3250.0250000000001</v>
      </c>
      <c r="AQ38" s="57">
        <f>SUM(AO38:AP38)</f>
        <v>17974.965</v>
      </c>
    </row>
    <row r="39" spans="2:43" ht="50.25" customHeight="1" x14ac:dyDescent="0.55000000000000004">
      <c r="B39" s="82" t="s">
        <v>39</v>
      </c>
      <c r="C39" s="25"/>
      <c r="D39" s="25"/>
      <c r="E39" s="25"/>
      <c r="F39" s="59"/>
      <c r="G39" s="59">
        <v>16.3</v>
      </c>
      <c r="H39" s="59"/>
      <c r="I39" s="92"/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59"/>
      <c r="AF39" s="35"/>
      <c r="AG39" s="59"/>
      <c r="AH39" s="35"/>
      <c r="AI39" s="35"/>
      <c r="AJ39" s="35"/>
      <c r="AK39" s="59"/>
      <c r="AL39" s="59"/>
      <c r="AM39" s="92">
        <v>17.3</v>
      </c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65</v>
      </c>
      <c r="AN43" s="4"/>
    </row>
    <row r="44" spans="2:43" ht="30.75" x14ac:dyDescent="0.45">
      <c r="B44" s="22" t="s">
        <v>60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97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69"/>
      <c r="F46" s="111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4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x14ac:dyDescent="0.35">
      <c r="J48" s="62"/>
      <c r="K48" s="62"/>
      <c r="L48" s="62"/>
      <c r="M48" s="67"/>
      <c r="N48" s="68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2016-08-17T18:25:16Z</cp:lastPrinted>
  <dcterms:created xsi:type="dcterms:W3CDTF">2008-10-21T17:58:04Z</dcterms:created>
  <dcterms:modified xsi:type="dcterms:W3CDTF">2016-11-14T17:51:38Z</dcterms:modified>
</cp:coreProperties>
</file>