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<sst xmlns="http://schemas.openxmlformats.org/spreadsheetml/2006/main" count="370" uniqueCount="69">
  <si>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</si>
  <si>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</si>
  <si>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</si>
  <si>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</si>
  <si>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</si>
  <si>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</si>
  <si>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</si>
  <si>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</si>
  <si>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</si>
  <si>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</si>
  <si>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</si>
  <si>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</si>
  <si>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</si>
  <si>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</si>
  <si>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</si>
  <si>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</si>
  <si>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</si>
  <si>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</si>
  <si>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</si>
  <si>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</si>
  <si>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</si>
  <si>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</si>
  <si>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</si>
  <si>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</si>
  <si>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</si>
  <si>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</si>
  <si>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</si>
  <si>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</si>
  <si>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</si>
  <si>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</si>
  <si>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</si>
  <si>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</si>
  <si>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</si>
  <si>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</si>
  <si>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</si>
  <si>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</si>
  <si>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</si>
  <si>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</si>
  <si>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</si>
  <si>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</si>
  <si>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</si>
  <si>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</si>
  <si>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</si>
  <si>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</si>
  <si>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</si>
  <si>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</si>
  <si>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</si>
  <si>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</si>
  <si>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</si>
  <si>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</si>
  <si>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</si>
  <si>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</si>
  <si>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</si>
  <si>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</si>
  <si>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</si>
  <si>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</si>
  <si>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</si>
  <si>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</si>
  <si>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</si>
  <si>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</si>
  <si>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</si>
  <si>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</si>
  <si>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</si>
  <si>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</si>
  <si>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</si>
  <si>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SM</t>
  </si>
  <si>
    <t>R.M.N°167-2022-PRODUCE, R.M.N°230-2022-PRODUCE</t>
  </si>
  <si>
    <t xml:space="preserve">        Fecha  : 13/07/2022</t>
  </si>
  <si>
    <t>Callao, 14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</si>
</sst>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X29" sqref="X2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2:48" ht="45" customHeight="1" x14ac:dyDescent="0.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0" t="s">
        <v>5</v>
      </c>
      <c r="AN6" s="70"/>
      <c r="AO6" s="70"/>
      <c r="AP6" s="70"/>
      <c r="AQ6" s="7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1"/>
      <c r="AP7" s="71"/>
      <c r="AQ7" s="7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0" t="s">
        <v>67</v>
      </c>
      <c r="AP8" s="70"/>
      <c r="AQ8" s="70"/>
    </row>
    <row r="9" spans="2:48" ht="27.75" x14ac:dyDescent="0.4">
      <c r="B9" s="4" t="s">
        <v>7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3" t="s">
        <v>20</v>
      </c>
      <c r="Z10" s="73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4" t="s">
        <v>28</v>
      </c>
      <c r="AP10" s="74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67.28</v>
      </c>
      <c r="I12" s="30">
        <v>873.77</v>
      </c>
      <c r="J12" s="30">
        <v>211.82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360</v>
      </c>
      <c r="R12" s="30">
        <v>0</v>
      </c>
      <c r="S12" s="30">
        <v>1880</v>
      </c>
      <c r="T12" s="30">
        <v>0</v>
      </c>
      <c r="U12" s="30">
        <v>255</v>
      </c>
      <c r="V12" s="30">
        <v>50</v>
      </c>
      <c r="W12" s="30">
        <v>2640.5419999999999</v>
      </c>
      <c r="X12" s="30">
        <v>71.105000000000004</v>
      </c>
      <c r="Y12" s="30">
        <v>5265.2349999999988</v>
      </c>
      <c r="Z12" s="30">
        <v>932.44499999999994</v>
      </c>
      <c r="AA12" s="30">
        <v>1734.5142872957299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47.4</v>
      </c>
      <c r="AL12" s="30">
        <v>0</v>
      </c>
      <c r="AM12" s="30">
        <v>167.93</v>
      </c>
      <c r="AN12" s="30">
        <v>0</v>
      </c>
      <c r="AO12" s="30">
        <f>SUMIF($C$11:$AN$11,"Ind",C12:AN12)</f>
        <v>13224.391287295728</v>
      </c>
      <c r="AP12" s="30">
        <f>SUMIF($C$11:$AN$11,"I.Mad",C12:AN12)</f>
        <v>1332.65</v>
      </c>
      <c r="AQ12" s="30">
        <f>SUM(AO12:AP12)</f>
        <v>14557.041287295728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>
        <v>3</v>
      </c>
      <c r="I13" s="30">
        <v>31</v>
      </c>
      <c r="J13" s="30">
        <v>9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67">
        <v>9</v>
      </c>
      <c r="R13" s="30" t="s">
        <v>34</v>
      </c>
      <c r="S13" s="30">
        <v>32</v>
      </c>
      <c r="T13" s="30" t="s">
        <v>34</v>
      </c>
      <c r="U13" s="30">
        <v>5</v>
      </c>
      <c r="V13" s="30">
        <v>2</v>
      </c>
      <c r="W13" s="30">
        <v>27</v>
      </c>
      <c r="X13" s="30">
        <v>1</v>
      </c>
      <c r="Y13" s="30">
        <v>43</v>
      </c>
      <c r="Z13" s="30">
        <v>13</v>
      </c>
      <c r="AA13" s="30">
        <v>9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</v>
      </c>
      <c r="AL13" s="30" t="s">
        <v>34</v>
      </c>
      <c r="AM13" s="30">
        <v>1</v>
      </c>
      <c r="AN13" s="30" t="s">
        <v>34</v>
      </c>
      <c r="AO13" s="30">
        <f>SUMIF($C$11:$AN$11,"Ind*",C13:AN13)</f>
        <v>158</v>
      </c>
      <c r="AP13" s="30">
        <f>SUMIF($C$11:$AN$11,"I.Mad",C13:AN13)</f>
        <v>28</v>
      </c>
      <c r="AQ13" s="30">
        <f>SUM(AO13:AP13)</f>
        <v>186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>
        <v>3</v>
      </c>
      <c r="I14" s="30">
        <v>1</v>
      </c>
      <c r="J14" s="30" t="s">
        <v>65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67">
        <v>6</v>
      </c>
      <c r="R14" s="30" t="s">
        <v>34</v>
      </c>
      <c r="S14" s="30">
        <v>10</v>
      </c>
      <c r="T14" s="30" t="s">
        <v>34</v>
      </c>
      <c r="U14" s="30">
        <v>4</v>
      </c>
      <c r="V14" s="30">
        <v>1</v>
      </c>
      <c r="W14" s="30">
        <v>8</v>
      </c>
      <c r="X14" s="30" t="s">
        <v>65</v>
      </c>
      <c r="Y14" s="30" t="s">
        <v>65</v>
      </c>
      <c r="Z14" s="30" t="s">
        <v>65</v>
      </c>
      <c r="AA14" s="30">
        <v>3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1</v>
      </c>
      <c r="AL14" s="30" t="s">
        <v>34</v>
      </c>
      <c r="AM14" s="30">
        <v>1</v>
      </c>
      <c r="AN14" s="30" t="s">
        <v>34</v>
      </c>
      <c r="AO14" s="30">
        <f>SUMIF($C$11:$AN$11,"Ind*",C14:AN14)</f>
        <v>34</v>
      </c>
      <c r="AP14" s="30">
        <f>SUMIF($C$11:$AN$11,"I.Mad",C14:AN14)</f>
        <v>4</v>
      </c>
      <c r="AQ14" s="30">
        <f>SUM(AO14:AP14)</f>
        <v>38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>
        <v>94.935982023111592</v>
      </c>
      <c r="I15" s="30">
        <v>89.189189189189179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6">
        <v>64.580548171928342</v>
      </c>
      <c r="R15" s="30" t="s">
        <v>34</v>
      </c>
      <c r="S15" s="30">
        <v>77.777606026287756</v>
      </c>
      <c r="T15" s="30" t="s">
        <v>34</v>
      </c>
      <c r="U15" s="30">
        <v>81.190064058303662</v>
      </c>
      <c r="V15" s="30">
        <v>91.037735849056631</v>
      </c>
      <c r="W15" s="30">
        <v>38.753802573776404</v>
      </c>
      <c r="X15" s="30" t="s">
        <v>34</v>
      </c>
      <c r="Y15" s="30" t="s">
        <v>34</v>
      </c>
      <c r="Z15" s="30" t="s">
        <v>34</v>
      </c>
      <c r="AA15" s="30">
        <v>17.059260987304263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12.834224598930479</v>
      </c>
      <c r="AL15" s="30" t="s">
        <v>34</v>
      </c>
      <c r="AM15" s="30">
        <v>7.7380952380952381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>
        <v>10</v>
      </c>
      <c r="I16" s="36">
        <v>10.5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10</v>
      </c>
      <c r="R16" s="36" t="s">
        <v>34</v>
      </c>
      <c r="S16" s="36">
        <v>11.5</v>
      </c>
      <c r="T16" s="36" t="s">
        <v>34</v>
      </c>
      <c r="U16" s="36">
        <v>9.5</v>
      </c>
      <c r="V16" s="36">
        <v>9</v>
      </c>
      <c r="W16" s="36">
        <v>12</v>
      </c>
      <c r="X16" s="36" t="s">
        <v>34</v>
      </c>
      <c r="Y16" s="36" t="s">
        <v>34</v>
      </c>
      <c r="Z16" s="36" t="s">
        <v>34</v>
      </c>
      <c r="AA16" s="36">
        <v>12.5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13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67.28</v>
      </c>
      <c r="I41" s="42">
        <f t="shared" si="3"/>
        <v>873.77</v>
      </c>
      <c r="J41" s="42">
        <f t="shared" si="3"/>
        <v>211.82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360</v>
      </c>
      <c r="R41" s="42">
        <f t="shared" si="3"/>
        <v>0</v>
      </c>
      <c r="S41" s="42">
        <f t="shared" si="3"/>
        <v>1880</v>
      </c>
      <c r="T41" s="42">
        <f t="shared" si="3"/>
        <v>0</v>
      </c>
      <c r="U41" s="42">
        <f t="shared" si="3"/>
        <v>255</v>
      </c>
      <c r="V41" s="42">
        <f t="shared" si="3"/>
        <v>50</v>
      </c>
      <c r="W41" s="42">
        <f t="shared" si="3"/>
        <v>2640.5419999999999</v>
      </c>
      <c r="X41" s="42">
        <f t="shared" si="3"/>
        <v>71.105000000000004</v>
      </c>
      <c r="Y41" s="42">
        <f t="shared" si="3"/>
        <v>5265.2349999999988</v>
      </c>
      <c r="Z41" s="42">
        <f t="shared" si="3"/>
        <v>932.44499999999994</v>
      </c>
      <c r="AA41" s="42">
        <f t="shared" si="3"/>
        <v>1734.5142872957299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47.4</v>
      </c>
      <c r="AL41" s="42">
        <f t="shared" si="3"/>
        <v>0</v>
      </c>
      <c r="AM41" s="42">
        <f t="shared" si="3"/>
        <v>167.93</v>
      </c>
      <c r="AN41" s="42">
        <f t="shared" si="3"/>
        <v>0</v>
      </c>
      <c r="AO41" s="42">
        <f>SUM(AO12,AO18,AO24:AO37)</f>
        <v>13224.391287295728</v>
      </c>
      <c r="AP41" s="42">
        <f>SUM(AP12,AP18,AP24:AP37)</f>
        <v>1332.65</v>
      </c>
      <c r="AQ41" s="42">
        <f t="shared" si="2"/>
        <v>14557.041287295728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2022-07-14T18:57:22Z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