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6" i="1" l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<sst xmlns="http://schemas.openxmlformats.org/spreadsheetml/2006/main" count="345" uniqueCount="70">
  <si>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</si>
  <si>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</si>
  <si>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</si>
  <si>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</si>
  <si>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</si>
  <si>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</si>
  <si>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</si>
  <si>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</si>
  <si>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</si>
  <si>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</si>
  <si>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</si>
  <si>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</si>
  <si>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</si>
  <si>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</si>
  <si>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</si>
  <si>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</si>
  <si>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</si>
  <si>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</si>
  <si>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</si>
  <si>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</si>
  <si>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</si>
  <si>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</si>
  <si>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</si>
  <si>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</si>
  <si>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</si>
  <si>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</si>
  <si>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</si>
  <si>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</si>
  <si>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</si>
  <si>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</si>
  <si>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</si>
  <si>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</si>
  <si>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</si>
  <si>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</si>
  <si>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</si>
  <si>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</si>
  <si>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</si>
  <si>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</si>
  <si>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</si>
  <si>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</si>
  <si>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</si>
  <si>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</si>
  <si>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</si>
  <si>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</si>
  <si>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</si>
  <si>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</si>
  <si>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</si>
  <si>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</si>
  <si>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</si>
  <si>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</si>
  <si>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</si>
  <si>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</si>
  <si>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</si>
  <si>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</si>
  <si>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</si>
  <si>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</si>
  <si>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</si>
  <si>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</si>
  <si>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</si>
  <si>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</si>
  <si>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</si>
  <si>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</si>
  <si>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</si>
  <si>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</si>
  <si>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de Iloo por informar</t>
  </si>
  <si>
    <t>CPT/jsr</t>
  </si>
  <si>
    <t xml:space="preserve">        Fecha  : 12/05/2022</t>
  </si>
  <si>
    <t>Callao, 13 de mayo del 2022</t>
  </si>
  <si>
    <t>R.M.N°463-2021-PRODUCE, R.M.N°167-2022-PRODUCE, R.M.N°171-2022-PRODUCE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</si>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</sst>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7"/>
  <sheetViews>
    <sheetView tabSelected="1" topLeftCell="AH1" zoomScale="23" zoomScaleNormal="23" workbookViewId="0">
      <selection activeCell="BK21" sqref="BK21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613</v>
      </c>
      <c r="G12" s="30">
        <v>0</v>
      </c>
      <c r="H12" s="30">
        <v>141.82500000000002</v>
      </c>
      <c r="I12" s="30">
        <v>5834.05</v>
      </c>
      <c r="J12" s="30">
        <v>39.869999999999997</v>
      </c>
      <c r="K12" s="30">
        <v>284.51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6010</v>
      </c>
      <c r="R12" s="30">
        <v>780</v>
      </c>
      <c r="S12" s="30">
        <v>1760</v>
      </c>
      <c r="T12" s="30">
        <v>3085</v>
      </c>
      <c r="U12" s="30">
        <v>0</v>
      </c>
      <c r="V12" s="30">
        <v>0</v>
      </c>
      <c r="W12" s="30">
        <v>2530</v>
      </c>
      <c r="X12" s="30">
        <v>5715</v>
      </c>
      <c r="Y12" s="30">
        <v>7417.380000000001</v>
      </c>
      <c r="Z12" s="30">
        <v>2237.2950000000005</v>
      </c>
      <c r="AA12" s="30">
        <v>2316.0205327058507</v>
      </c>
      <c r="AB12" s="30">
        <v>0</v>
      </c>
      <c r="AC12" s="30">
        <v>6006.2929999999997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91.015000000000001</v>
      </c>
      <c r="AL12" s="30">
        <v>288.14</v>
      </c>
      <c r="AM12" s="30">
        <v>1179.0302999999999</v>
      </c>
      <c r="AN12" s="30">
        <v>99.644999999999996</v>
      </c>
      <c r="AO12" s="30">
        <f>SUMIF($C$11:$AN$11,"Ind",C12:AN12)</f>
        <v>33428.298832705848</v>
      </c>
      <c r="AP12" s="30">
        <f>SUMIF($C$11:$AN$11,"I.Mad",C12:AN12)</f>
        <v>12999.775</v>
      </c>
      <c r="AQ12" s="30">
        <f>SUM(AO12:AP12)</f>
        <v>46428.07383270585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>
        <v>22</v>
      </c>
      <c r="G13" s="30" t="s">
        <v>34</v>
      </c>
      <c r="H13" s="30">
        <v>5</v>
      </c>
      <c r="I13" s="30">
        <v>18</v>
      </c>
      <c r="J13" s="30">
        <v>1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26</v>
      </c>
      <c r="R13" s="30">
        <v>10</v>
      </c>
      <c r="S13" s="30">
        <v>11</v>
      </c>
      <c r="T13" s="30">
        <v>39</v>
      </c>
      <c r="U13" s="30" t="s">
        <v>34</v>
      </c>
      <c r="V13" s="30" t="s">
        <v>34</v>
      </c>
      <c r="W13" s="30">
        <v>10</v>
      </c>
      <c r="X13" s="30">
        <v>76</v>
      </c>
      <c r="Y13" s="30">
        <v>40</v>
      </c>
      <c r="Z13" s="30">
        <v>30</v>
      </c>
      <c r="AA13" s="30">
        <v>28</v>
      </c>
      <c r="AB13" s="30" t="s">
        <v>34</v>
      </c>
      <c r="AC13" s="30">
        <v>41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</v>
      </c>
      <c r="AL13" s="30">
        <v>3</v>
      </c>
      <c r="AM13" s="30">
        <v>5</v>
      </c>
      <c r="AN13" s="30">
        <v>1</v>
      </c>
      <c r="AO13" s="30">
        <f>SUMIF($C$11:$AN$11,"Ind*",C13:AN13)</f>
        <v>181</v>
      </c>
      <c r="AP13" s="30">
        <f>SUMIF($C$11:$AN$11,"I.Mad",C13:AN13)</f>
        <v>187</v>
      </c>
      <c r="AQ13" s="30">
        <f>SUM(AO13:AP13)</f>
        <v>368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>
        <v>7</v>
      </c>
      <c r="G14" s="30" t="s">
        <v>34</v>
      </c>
      <c r="H14" s="30">
        <v>3</v>
      </c>
      <c r="I14" s="30">
        <v>4</v>
      </c>
      <c r="J14" s="30" t="s">
        <v>69</v>
      </c>
      <c r="K14" s="30" t="s">
        <v>69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9</v>
      </c>
      <c r="R14" s="30">
        <v>1</v>
      </c>
      <c r="S14" s="30">
        <v>4</v>
      </c>
      <c r="T14" s="30">
        <v>11</v>
      </c>
      <c r="U14" s="30" t="s">
        <v>34</v>
      </c>
      <c r="V14" s="30" t="s">
        <v>34</v>
      </c>
      <c r="W14" s="30">
        <v>1</v>
      </c>
      <c r="X14" s="30">
        <v>8</v>
      </c>
      <c r="Y14" s="30">
        <v>8</v>
      </c>
      <c r="Z14" s="30">
        <v>4</v>
      </c>
      <c r="AA14" s="30">
        <v>9</v>
      </c>
      <c r="AB14" s="30" t="s">
        <v>34</v>
      </c>
      <c r="AC14" s="30">
        <v>12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1</v>
      </c>
      <c r="AL14" s="30">
        <v>1</v>
      </c>
      <c r="AM14" s="30">
        <v>4</v>
      </c>
      <c r="AN14" s="30">
        <v>1</v>
      </c>
      <c r="AO14" s="30">
        <f>SUMIF($C$11:$AN$11,"Ind*",C14:AN14)</f>
        <v>52</v>
      </c>
      <c r="AP14" s="30">
        <f>SUMIF($C$11:$AN$11,"I.Mad",C14:AN14)</f>
        <v>36</v>
      </c>
      <c r="AQ14" s="30">
        <f>SUM(AO14:AP14)</f>
        <v>88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>
        <v>89.25183528245887</v>
      </c>
      <c r="G15" s="30" t="s">
        <v>34</v>
      </c>
      <c r="H15" s="30">
        <v>45.668289598109773</v>
      </c>
      <c r="I15" s="30">
        <v>17.759911393848807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40.098489316928891</v>
      </c>
      <c r="R15" s="30">
        <v>25.345622119815669</v>
      </c>
      <c r="S15" s="30">
        <v>78.553583649859689</v>
      </c>
      <c r="T15" s="30">
        <v>76.740278757204706</v>
      </c>
      <c r="U15" s="30" t="s">
        <v>34</v>
      </c>
      <c r="V15" s="30" t="s">
        <v>34</v>
      </c>
      <c r="W15" s="30">
        <v>78.680203045685289</v>
      </c>
      <c r="X15" s="30">
        <v>68.427640838176572</v>
      </c>
      <c r="Y15" s="30">
        <v>25.141472346898965</v>
      </c>
      <c r="Z15" s="30">
        <v>38.763147784829684</v>
      </c>
      <c r="AA15" s="30">
        <v>4.1655015320819908</v>
      </c>
      <c r="AB15" s="30" t="s">
        <v>34</v>
      </c>
      <c r="AC15" s="30">
        <v>5.1855324344975857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8.3333333333333339</v>
      </c>
      <c r="AL15" s="30">
        <v>10.059171597633133</v>
      </c>
      <c r="AM15" s="30">
        <v>34.224909255278291</v>
      </c>
      <c r="AN15" s="30">
        <v>11.643835616438354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10</v>
      </c>
      <c r="G16" s="36" t="s">
        <v>34</v>
      </c>
      <c r="H16" s="36">
        <v>11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>
        <v>12.5</v>
      </c>
      <c r="S16" s="36">
        <v>10.5</v>
      </c>
      <c r="T16" s="36">
        <v>10.5</v>
      </c>
      <c r="U16" s="36" t="s">
        <v>34</v>
      </c>
      <c r="V16" s="36" t="s">
        <v>34</v>
      </c>
      <c r="W16" s="36">
        <v>10.5</v>
      </c>
      <c r="X16" s="36">
        <v>10.5</v>
      </c>
      <c r="Y16" s="36">
        <v>12</v>
      </c>
      <c r="Z16" s="36">
        <v>12</v>
      </c>
      <c r="AA16" s="36">
        <v>12.5</v>
      </c>
      <c r="AB16" s="36" t="s">
        <v>34</v>
      </c>
      <c r="AC16" s="36">
        <v>13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>
        <v>13</v>
      </c>
      <c r="AM16" s="36">
        <v>11.5</v>
      </c>
      <c r="AN16" s="36">
        <v>11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1</v>
      </c>
      <c r="Z30" s="30">
        <v>1</v>
      </c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</v>
      </c>
      <c r="AP30" s="30">
        <f t="shared" si="1"/>
        <v>1</v>
      </c>
      <c r="AQ30" s="42">
        <f t="shared" si="2"/>
        <v>2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>
        <v>22.104467294149266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22.104467294149266</v>
      </c>
      <c r="AP39" s="30">
        <f t="shared" si="1"/>
        <v>0</v>
      </c>
      <c r="AQ39" s="42">
        <f t="shared" si="2"/>
        <v>22.104467294149266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613</v>
      </c>
      <c r="G41" s="42">
        <f t="shared" si="3"/>
        <v>0</v>
      </c>
      <c r="H41" s="42">
        <f t="shared" si="3"/>
        <v>141.82500000000002</v>
      </c>
      <c r="I41" s="42">
        <f t="shared" si="3"/>
        <v>5834.05</v>
      </c>
      <c r="J41" s="42">
        <f t="shared" si="3"/>
        <v>39.869999999999997</v>
      </c>
      <c r="K41" s="42">
        <f t="shared" si="3"/>
        <v>284.51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6010</v>
      </c>
      <c r="R41" s="42">
        <f t="shared" si="3"/>
        <v>780</v>
      </c>
      <c r="S41" s="42">
        <f t="shared" si="3"/>
        <v>1760</v>
      </c>
      <c r="T41" s="42">
        <f t="shared" si="3"/>
        <v>3085</v>
      </c>
      <c r="U41" s="42">
        <f t="shared" si="3"/>
        <v>0</v>
      </c>
      <c r="V41" s="42">
        <f t="shared" si="3"/>
        <v>0</v>
      </c>
      <c r="W41" s="42">
        <f t="shared" si="3"/>
        <v>2530</v>
      </c>
      <c r="X41" s="42">
        <f t="shared" si="3"/>
        <v>5715</v>
      </c>
      <c r="Y41" s="42">
        <f t="shared" si="3"/>
        <v>7418.380000000001</v>
      </c>
      <c r="Z41" s="42">
        <f t="shared" si="3"/>
        <v>2238.2950000000005</v>
      </c>
      <c r="AA41" s="42">
        <f t="shared" si="3"/>
        <v>2338.125</v>
      </c>
      <c r="AB41" s="42">
        <f t="shared" si="3"/>
        <v>0</v>
      </c>
      <c r="AC41" s="42">
        <f t="shared" si="3"/>
        <v>6006.2929999999997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91.015000000000001</v>
      </c>
      <c r="AL41" s="42">
        <f t="shared" si="3"/>
        <v>288.14</v>
      </c>
      <c r="AM41" s="42">
        <f t="shared" si="3"/>
        <v>1179.0302999999999</v>
      </c>
      <c r="AN41" s="42">
        <f t="shared" si="3"/>
        <v>99.644999999999996</v>
      </c>
      <c r="AO41" s="42">
        <f>SUM(AO12,AO18,AO24:AO37)</f>
        <v>33429.298832705848</v>
      </c>
      <c r="AP41" s="42">
        <f>SUM(AP12,AP18,AP24:AP37)</f>
        <v>13000.775</v>
      </c>
      <c r="AQ41" s="42">
        <f t="shared" si="2"/>
        <v>46430.07383270585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  <row r="47" spans="2:43" x14ac:dyDescent="0.35">
      <c r="C47" s="1" t="s">
        <v>64</v>
      </c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2022-05-18T00:55:27Z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