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xr:revisionPtr revIDLastSave="0" documentId="13_ncr:1_{D92C129E-C813-4D0C-A53F-CCD6940CE069}" xr6:coauthVersionLast="47" xr6:coauthVersionMax="47" xr10:uidLastSave="{00000000-0000-0000-0000-000000000000}"/>
  <bookViews>
    <workbookView showSheetTabs="0" xWindow="-120" yWindow="-120" windowWidth="20730" windowHeight="11040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</workbook>
</file>

<file path=xl/calcChain.xml><?xml version="1.0" encoding="utf-8"?>
<calcChain xmlns="http://schemas.openxmlformats.org/spreadsheetml/2006/main">
  <c r="AO12" i="1" l="1"/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<sst xmlns="http://schemas.openxmlformats.org/spreadsheetml/2006/main" count="357" uniqueCount="69">
  <si>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</si>
  <si>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</si>
  <si>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</si>
  <si>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</si>
  <si>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</si>
  <si>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</si>
  <si>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</si>
  <si>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</si>
  <si>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</si>
  <si>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</si>
  <si>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</si>
  <si>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</si>
  <si>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</si>
  <si>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</si>
  <si>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</si>
  <si>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</si>
  <si>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</si>
  <si>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</si>
  <si>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</si>
  <si>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</si>
  <si>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</si>
  <si>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</si>
  <si>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</si>
  <si>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</si>
  <si>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</si>
  <si>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</si>
  <si>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</si>
  <si>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</si>
  <si>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</si>
  <si>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</si>
  <si>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</si>
  <si>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</si>
  <si>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</si>
  <si>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</si>
  <si>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</si>
  <si>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</si>
  <si>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</si>
  <si>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</si>
  <si>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</si>
  <si>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</si>
  <si>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</si>
  <si>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</si>
  <si>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</si>
  <si>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</si>
  <si>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</si>
  <si>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</si>
  <si>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</si>
  <si>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</si>
  <si>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</si>
  <si>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</si>
  <si>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</si>
  <si>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</si>
  <si>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</si>
  <si>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</si>
  <si>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</si>
  <si>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</si>
  <si>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</si>
  <si>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</si>
  <si>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</si>
  <si>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</si>
  <si>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</si>
  <si>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</si>
  <si>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</si>
  <si>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</si>
  <si>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R.M.N°381-2022-PRODUCE</t>
  </si>
  <si>
    <t>SM</t>
  </si>
  <si>
    <t xml:space="preserve">        Fecha  : 11/12/2022</t>
  </si>
  <si>
    <t>Callao, 12 de diciembre del 2022</t>
  </si>
  <si>
    <t xml:space="preserve">           Atención: Sra. Sandra Belaunde Arnillas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</si>
</sst>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5" fillId="0" borderId="0" xfId="0" applyFont="1"/>
    <xf numFmtId="0" fontId="6" fillId="0" borderId="0" xfId="8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/>
    <xf numFmtId="168" fontId="23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1" fontId="9" fillId="0" borderId="0" xfId="0" applyNumberFormat="1" applyFont="1" applyAlignment="1">
      <alignment horizontal="center"/>
    </xf>
    <xf numFmtId="0" fontId="16" fillId="0" borderId="0" xfId="0" applyFont="1"/>
    <xf numFmtId="1" fontId="24" fillId="0" borderId="0" xfId="0" applyNumberFormat="1" applyFont="1" applyProtection="1">
      <protection locked="0"/>
    </xf>
    <xf numFmtId="1" fontId="20" fillId="0" borderId="0" xfId="0" applyNumberFormat="1" applyFont="1" applyAlignment="1">
      <alignment horizontal="center"/>
    </xf>
    <xf numFmtId="0" fontId="25" fillId="0" borderId="0" xfId="0" applyFont="1" applyAlignment="1">
      <alignment horizontal="left"/>
    </xf>
    <xf numFmtId="1" fontId="24" fillId="0" borderId="0" xfId="0" applyNumberFormat="1" applyFont="1" applyAlignment="1" applyProtection="1">
      <alignment horizontal="right"/>
      <protection locked="0"/>
    </xf>
    <xf numFmtId="168" fontId="20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</cellXfs>
  <cellStyles count="14"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Normal" xfId="0" builtinId="0"/>
    <cellStyle name="Normal 2" xfId="3" xr:uid="{00000000-0005-0000-0000-000006000000}"/>
    <cellStyle name="Normal 2 2" xfId="4" xr:uid="{00000000-0005-0000-0000-000007000000}"/>
    <cellStyle name="Normal 2 3" xfId="13" xr:uid="{00000000-0005-0000-0000-000008000000}"/>
    <cellStyle name="Normal 3" xfId="5" xr:uid="{00000000-0005-0000-0000-000009000000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zoomScale="23" zoomScaleNormal="23" workbookViewId="0">
      <selection activeCell="B4" sqref="B4:AQ4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1" t="s">
        <v>68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</row>
    <row r="5" spans="2:48" ht="45" customHeight="1" x14ac:dyDescent="0.5">
      <c r="B5" s="62" t="s">
        <v>3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3" t="s">
        <v>4</v>
      </c>
      <c r="AN6" s="63"/>
      <c r="AO6" s="63"/>
      <c r="AP6" s="63"/>
      <c r="AQ6" s="63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4"/>
      <c r="AP7" s="64"/>
      <c r="AQ7" s="64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3" t="s">
        <v>66</v>
      </c>
      <c r="AP8" s="63"/>
      <c r="AQ8" s="63"/>
    </row>
    <row r="9" spans="2:48" ht="27.75" x14ac:dyDescent="0.4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58" t="s">
        <v>8</v>
      </c>
      <c r="D10" s="58"/>
      <c r="E10" s="58" t="s">
        <v>9</v>
      </c>
      <c r="F10" s="58"/>
      <c r="G10" s="58" t="s">
        <v>10</v>
      </c>
      <c r="H10" s="58"/>
      <c r="I10" s="58" t="s">
        <v>11</v>
      </c>
      <c r="J10" s="58"/>
      <c r="K10" s="58" t="s">
        <v>12</v>
      </c>
      <c r="L10" s="58"/>
      <c r="M10" s="58" t="s">
        <v>13</v>
      </c>
      <c r="N10" s="58"/>
      <c r="O10" s="58" t="s">
        <v>14</v>
      </c>
      <c r="P10" s="58"/>
      <c r="Q10" s="58" t="s">
        <v>15</v>
      </c>
      <c r="R10" s="58"/>
      <c r="S10" s="58" t="s">
        <v>16</v>
      </c>
      <c r="T10" s="58"/>
      <c r="U10" s="58" t="s">
        <v>17</v>
      </c>
      <c r="V10" s="58"/>
      <c r="W10" s="58" t="s">
        <v>18</v>
      </c>
      <c r="X10" s="58"/>
      <c r="Y10" s="60" t="s">
        <v>19</v>
      </c>
      <c r="Z10" s="60"/>
      <c r="AA10" s="58" t="s">
        <v>20</v>
      </c>
      <c r="AB10" s="58"/>
      <c r="AC10" s="58" t="s">
        <v>21</v>
      </c>
      <c r="AD10" s="58"/>
      <c r="AE10" s="58" t="s">
        <v>22</v>
      </c>
      <c r="AF10" s="58"/>
      <c r="AG10" s="58" t="s">
        <v>23</v>
      </c>
      <c r="AH10" s="58"/>
      <c r="AI10" s="58" t="s">
        <v>24</v>
      </c>
      <c r="AJ10" s="58"/>
      <c r="AK10" s="58" t="s">
        <v>25</v>
      </c>
      <c r="AL10" s="58"/>
      <c r="AM10" s="58" t="s">
        <v>26</v>
      </c>
      <c r="AN10" s="58"/>
      <c r="AO10" s="59" t="s">
        <v>27</v>
      </c>
      <c r="AP10" s="59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0</v>
      </c>
      <c r="F12" s="25">
        <v>3158</v>
      </c>
      <c r="G12" s="25">
        <v>8544.6381496301183</v>
      </c>
      <c r="H12" s="25">
        <v>10618.051609135335</v>
      </c>
      <c r="I12" s="25">
        <v>9590.7900000000009</v>
      </c>
      <c r="J12" s="25">
        <v>2743.95</v>
      </c>
      <c r="K12" s="25">
        <v>673.55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211.745</v>
      </c>
      <c r="T12" s="25">
        <v>214.035</v>
      </c>
      <c r="U12" s="25">
        <v>160</v>
      </c>
      <c r="V12" s="25">
        <v>560</v>
      </c>
      <c r="W12" s="25">
        <v>221.83</v>
      </c>
      <c r="X12" s="25">
        <v>0</v>
      </c>
      <c r="Y12" s="25">
        <v>4048.35</v>
      </c>
      <c r="Z12" s="25">
        <v>0</v>
      </c>
      <c r="AA12" s="25">
        <v>3906.0574963764966</v>
      </c>
      <c r="AB12" s="25">
        <v>662.84631778719938</v>
      </c>
      <c r="AC12" s="25">
        <v>1200.9891054164973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f>SUMIF($C$11:$AN$11,"Ind",C12:AN12)</f>
        <v>28557.949751423112</v>
      </c>
      <c r="AP12" s="25">
        <f>SUMIF($C$11:$AN$11,"I.Mad",C12:AN12)</f>
        <v>17956.882926922535</v>
      </c>
      <c r="AQ12" s="25">
        <f>SUM(AO12:AP12)</f>
        <v>46514.832678345643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 t="s">
        <v>33</v>
      </c>
      <c r="F13" s="25">
        <v>56</v>
      </c>
      <c r="G13" s="25">
        <v>37</v>
      </c>
      <c r="H13" s="25">
        <v>143</v>
      </c>
      <c r="I13" s="25">
        <v>39</v>
      </c>
      <c r="J13" s="25">
        <v>99</v>
      </c>
      <c r="K13" s="25">
        <v>2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 t="s">
        <v>33</v>
      </c>
      <c r="R13" s="25" t="s">
        <v>33</v>
      </c>
      <c r="S13" s="25">
        <v>6</v>
      </c>
      <c r="T13" s="25">
        <v>3</v>
      </c>
      <c r="U13" s="25">
        <v>4</v>
      </c>
      <c r="V13" s="25">
        <v>15</v>
      </c>
      <c r="W13" s="25">
        <v>2</v>
      </c>
      <c r="X13" s="25" t="s">
        <v>33</v>
      </c>
      <c r="Y13" s="25">
        <v>26</v>
      </c>
      <c r="Z13" s="25" t="s">
        <v>33</v>
      </c>
      <c r="AA13" s="25">
        <v>26</v>
      </c>
      <c r="AB13" s="25">
        <v>8</v>
      </c>
      <c r="AC13" s="25">
        <v>5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 t="s">
        <v>33</v>
      </c>
      <c r="AN13" s="25" t="s">
        <v>33</v>
      </c>
      <c r="AO13" s="25">
        <f>SUMIF($C$11:$AN$11,"Ind*",C13:AN13)</f>
        <v>147</v>
      </c>
      <c r="AP13" s="25">
        <f>SUMIF($C$11:$AN$11,"I.Mad",C13:AN13)</f>
        <v>324</v>
      </c>
      <c r="AQ13" s="25">
        <f>SUM(AO13:AP13)</f>
        <v>471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 t="s">
        <v>33</v>
      </c>
      <c r="F14" s="25">
        <v>6</v>
      </c>
      <c r="G14" s="25">
        <v>4</v>
      </c>
      <c r="H14" s="25">
        <v>6</v>
      </c>
      <c r="I14" s="25">
        <v>1</v>
      </c>
      <c r="J14" s="25">
        <v>20</v>
      </c>
      <c r="K14" s="25" t="s">
        <v>65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 t="s">
        <v>33</v>
      </c>
      <c r="R14" s="25" t="s">
        <v>33</v>
      </c>
      <c r="S14" s="25">
        <v>3</v>
      </c>
      <c r="T14" s="25">
        <v>2</v>
      </c>
      <c r="U14" s="25">
        <v>1</v>
      </c>
      <c r="V14" s="25">
        <v>8</v>
      </c>
      <c r="W14" s="25">
        <v>2</v>
      </c>
      <c r="X14" s="25" t="s">
        <v>33</v>
      </c>
      <c r="Y14" s="25">
        <v>8</v>
      </c>
      <c r="Z14" s="25" t="s">
        <v>33</v>
      </c>
      <c r="AA14" s="25">
        <v>4</v>
      </c>
      <c r="AB14" s="25">
        <v>6</v>
      </c>
      <c r="AC14" s="25">
        <v>2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 t="s">
        <v>33</v>
      </c>
      <c r="AN14" s="25" t="s">
        <v>33</v>
      </c>
      <c r="AO14" s="25">
        <f>SUMIF($C$11:$AN$11,"Ind*",C14:AN14)</f>
        <v>25</v>
      </c>
      <c r="AP14" s="25">
        <f>SUMIF($C$11:$AN$11,"I.Mad",C14:AN14)</f>
        <v>48</v>
      </c>
      <c r="AQ14" s="25">
        <f>SUM(AO14:AP14)</f>
        <v>73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 t="s">
        <v>33</v>
      </c>
      <c r="F15" s="25">
        <v>0.36102127391804889</v>
      </c>
      <c r="G15" s="25">
        <v>39.804244296289085</v>
      </c>
      <c r="H15" s="25">
        <v>45.108902701964567</v>
      </c>
      <c r="I15" s="25">
        <v>8.3333333333333339</v>
      </c>
      <c r="J15" s="25">
        <v>11.629944183401689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 t="s">
        <v>33</v>
      </c>
      <c r="R15" s="25" t="s">
        <v>33</v>
      </c>
      <c r="S15" s="25">
        <v>46.254978516398566</v>
      </c>
      <c r="T15" s="25">
        <v>65.926427317433166</v>
      </c>
      <c r="U15" s="25">
        <v>47.058823529411768</v>
      </c>
      <c r="V15" s="25">
        <v>76.586439742137486</v>
      </c>
      <c r="W15" s="25">
        <v>88.096507279660969</v>
      </c>
      <c r="X15" s="25" t="s">
        <v>33</v>
      </c>
      <c r="Y15" s="25">
        <v>28.817693282738187</v>
      </c>
      <c r="Z15" s="25" t="s">
        <v>33</v>
      </c>
      <c r="AA15" s="25">
        <v>24.934462346593829</v>
      </c>
      <c r="AB15" s="25">
        <v>31.295797800762308</v>
      </c>
      <c r="AC15" s="25">
        <v>41.877676476946469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 t="s">
        <v>33</v>
      </c>
      <c r="AN15" s="25" t="s">
        <v>33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 t="s">
        <v>33</v>
      </c>
      <c r="F16" s="30">
        <v>13.5</v>
      </c>
      <c r="G16" s="30">
        <v>12</v>
      </c>
      <c r="H16" s="30">
        <v>12</v>
      </c>
      <c r="I16" s="30">
        <v>13</v>
      </c>
      <c r="J16" s="30">
        <v>12.5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 t="s">
        <v>33</v>
      </c>
      <c r="R16" s="30" t="s">
        <v>33</v>
      </c>
      <c r="S16" s="30">
        <v>12.5</v>
      </c>
      <c r="T16" s="30">
        <v>11.5</v>
      </c>
      <c r="U16" s="30">
        <v>11.5</v>
      </c>
      <c r="V16" s="30">
        <v>11</v>
      </c>
      <c r="W16" s="30">
        <v>10.5</v>
      </c>
      <c r="X16" s="30" t="s">
        <v>33</v>
      </c>
      <c r="Y16" s="30">
        <v>12</v>
      </c>
      <c r="Z16" s="30" t="s">
        <v>33</v>
      </c>
      <c r="AA16" s="30">
        <v>11.5</v>
      </c>
      <c r="AB16" s="30">
        <v>12</v>
      </c>
      <c r="AC16" s="30">
        <v>12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 t="s">
        <v>33</v>
      </c>
      <c r="AN16" s="30" t="s">
        <v>33</v>
      </c>
      <c r="AO16" s="29"/>
      <c r="AP16" s="29"/>
      <c r="AQ16" s="29"/>
      <c r="AT16" s="28"/>
      <c r="AU16" s="28"/>
      <c r="AV16" s="28"/>
    </row>
    <row r="17" spans="2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2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/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2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2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2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2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2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2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6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2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6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2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2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2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2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2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25">
        <v>0.74399999999999999</v>
      </c>
      <c r="J30" s="25">
        <v>22.226999999999997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25">
        <v>27.984740000000002</v>
      </c>
      <c r="Z30" s="25"/>
      <c r="AA30" s="25">
        <v>45.633799919800204</v>
      </c>
      <c r="AB30" s="36">
        <v>1.423682212800458</v>
      </c>
      <c r="AC30" s="36">
        <v>2.0858945835027152</v>
      </c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76.448434503302934</v>
      </c>
      <c r="AP30" s="25">
        <f t="shared" si="1"/>
        <v>23.650682212800454</v>
      </c>
      <c r="AQ30" s="36">
        <f t="shared" si="2"/>
        <v>100.0991167161034</v>
      </c>
      <c r="AT30" s="28"/>
      <c r="AU30" s="28"/>
      <c r="AV30" s="28"/>
    </row>
    <row r="31" spans="2:48" ht="50.25" customHeight="1" x14ac:dyDescent="0.55000000000000004"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25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2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25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63" customHeight="1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>
        <v>6.8287037037037033</v>
      </c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6.8287037037037033</v>
      </c>
      <c r="AP39" s="25">
        <f t="shared" si="1"/>
        <v>0</v>
      </c>
      <c r="AQ39" s="36">
        <f t="shared" si="2"/>
        <v>6.8287037037037033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 t="shared" ref="C41:AN41" si="3">+SUM(C24:C40,C18,C12)</f>
        <v>0</v>
      </c>
      <c r="D41" s="36">
        <f t="shared" si="3"/>
        <v>0</v>
      </c>
      <c r="E41" s="36">
        <f t="shared" si="3"/>
        <v>0</v>
      </c>
      <c r="F41" s="36">
        <f t="shared" si="3"/>
        <v>3158</v>
      </c>
      <c r="G41" s="36">
        <f t="shared" si="3"/>
        <v>8544.6381496301183</v>
      </c>
      <c r="H41" s="36">
        <f t="shared" si="3"/>
        <v>10618.051609135335</v>
      </c>
      <c r="I41" s="36">
        <f t="shared" si="3"/>
        <v>9591.5340000000015</v>
      </c>
      <c r="J41" s="36">
        <f t="shared" si="3"/>
        <v>2766.1769999999997</v>
      </c>
      <c r="K41" s="36">
        <f t="shared" si="3"/>
        <v>673.55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0</v>
      </c>
      <c r="R41" s="36">
        <f t="shared" si="3"/>
        <v>0</v>
      </c>
      <c r="S41" s="36">
        <f t="shared" si="3"/>
        <v>211.745</v>
      </c>
      <c r="T41" s="36">
        <f t="shared" si="3"/>
        <v>214.035</v>
      </c>
      <c r="U41" s="36">
        <f t="shared" si="3"/>
        <v>160</v>
      </c>
      <c r="V41" s="36">
        <f t="shared" si="3"/>
        <v>560</v>
      </c>
      <c r="W41" s="36">
        <f t="shared" si="3"/>
        <v>221.83</v>
      </c>
      <c r="X41" s="36">
        <f t="shared" si="3"/>
        <v>0</v>
      </c>
      <c r="Y41" s="36">
        <f t="shared" si="3"/>
        <v>4076.3347399999998</v>
      </c>
      <c r="Z41" s="36">
        <f t="shared" si="3"/>
        <v>0</v>
      </c>
      <c r="AA41" s="36">
        <f t="shared" si="3"/>
        <v>3958.5200000000004</v>
      </c>
      <c r="AB41" s="36">
        <f t="shared" si="3"/>
        <v>664.26999999999987</v>
      </c>
      <c r="AC41" s="36">
        <f t="shared" si="3"/>
        <v>1203.075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0</v>
      </c>
      <c r="AN41" s="36">
        <f t="shared" si="3"/>
        <v>0</v>
      </c>
      <c r="AO41" s="36">
        <f>SUM(AO12,AO18,AO24:AO37)</f>
        <v>28634.398185926413</v>
      </c>
      <c r="AP41" s="36">
        <f>SUM(AP12,AP18,AP24:AP37)</f>
        <v>17980.533609135335</v>
      </c>
      <c r="AQ41" s="36">
        <f t="shared" si="2"/>
        <v>46614.931795061748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>
        <v>17.399999999999999</v>
      </c>
      <c r="H42" s="30"/>
      <c r="I42" s="30">
        <v>19.8</v>
      </c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67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2022-12-12T16:39:57Z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