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040C8772-BF48-4C38-B4F4-996DF17E8A99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1" i="1" l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<sst xmlns="http://schemas.openxmlformats.org/spreadsheetml/2006/main" count="353" uniqueCount="69">
  <si>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</si>
  <si>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</si>
  <si>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</si>
  <si>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</si>
  <si>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</si>
  <si>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</si>
  <si>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</si>
  <si>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</si>
  <si>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</si>
  <si>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</si>
  <si>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</si>
  <si>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</si>
  <si>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</si>
  <si>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</si>
  <si>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</si>
  <si>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</si>
  <si>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</si>
  <si>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</si>
  <si>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</si>
  <si>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</si>
  <si>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</si>
  <si>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</si>
  <si>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</si>
  <si>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</si>
  <si>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</si>
  <si>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</si>
  <si>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</si>
  <si>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</si>
  <si>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</si>
  <si>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</si>
  <si>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</si>
  <si>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</si>
  <si>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</si>
  <si>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</si>
  <si>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</si>
  <si>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</si>
  <si>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</si>
  <si>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</si>
  <si>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</si>
  <si>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</si>
  <si>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</si>
  <si>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</si>
  <si>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</si>
  <si>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</si>
  <si>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</si>
  <si>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</si>
  <si>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</si>
  <si>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</si>
  <si>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</si>
  <si>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</si>
  <si>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</si>
  <si>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</si>
  <si>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</si>
  <si>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</si>
  <si>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</si>
  <si>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</si>
  <si>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</si>
  <si>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</si>
  <si>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</si>
  <si>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</si>
  <si>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</si>
  <si>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</si>
  <si>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</si>
  <si>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</si>
  <si>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</si>
  <si>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</si>
  <si>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S/M</t>
  </si>
  <si>
    <t>Callao, 14 de junio del 2022</t>
  </si>
  <si>
    <t xml:space="preserve">        Fecha  : 11/06/2022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</si>
</sst>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6" zoomScale="23" zoomScaleNormal="23" workbookViewId="0">
      <selection activeCell="N27" sqref="N2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2004</v>
      </c>
      <c r="G12" s="30">
        <v>8693.0049999999992</v>
      </c>
      <c r="H12" s="30">
        <v>2303.3799999999997</v>
      </c>
      <c r="I12" s="30">
        <v>15374.46</v>
      </c>
      <c r="J12" s="30">
        <v>12561.17</v>
      </c>
      <c r="K12" s="30">
        <v>1309.01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5905</v>
      </c>
      <c r="R12" s="30">
        <v>0</v>
      </c>
      <c r="S12" s="30">
        <v>3170</v>
      </c>
      <c r="T12" s="30">
        <v>0</v>
      </c>
      <c r="U12" s="30">
        <v>2350</v>
      </c>
      <c r="V12" s="30">
        <v>265</v>
      </c>
      <c r="W12" s="30">
        <v>8230</v>
      </c>
      <c r="X12" s="30">
        <v>100</v>
      </c>
      <c r="Y12" s="30">
        <v>4416.68</v>
      </c>
      <c r="Z12" s="30">
        <v>1385.88</v>
      </c>
      <c r="AA12" s="30">
        <v>1053.756299767022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803.56999999999994</v>
      </c>
      <c r="AN12" s="30">
        <v>0</v>
      </c>
      <c r="AO12" s="30">
        <f>SUMIF($C$11:$AN$11,"Ind",C12:AN12)</f>
        <v>51305.481299767016</v>
      </c>
      <c r="AP12" s="30">
        <f>SUMIF($C$11:$AN$11,"I.Mad",C12:AN12)</f>
        <v>18619.43</v>
      </c>
      <c r="AQ12" s="30">
        <f>SUM(AO12:AP12)</f>
        <v>69924.911299767016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33</v>
      </c>
      <c r="G13" s="30">
        <v>35</v>
      </c>
      <c r="H13" s="30">
        <v>40</v>
      </c>
      <c r="I13" s="30">
        <v>74</v>
      </c>
      <c r="J13" s="30">
        <v>192</v>
      </c>
      <c r="K13" s="30">
        <v>7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23</v>
      </c>
      <c r="R13" s="30" t="s">
        <v>34</v>
      </c>
      <c r="S13" s="30">
        <v>14</v>
      </c>
      <c r="T13" s="30" t="s">
        <v>34</v>
      </c>
      <c r="U13" s="30">
        <v>9</v>
      </c>
      <c r="V13" s="30">
        <v>4</v>
      </c>
      <c r="W13" s="30">
        <v>32</v>
      </c>
      <c r="X13" s="30">
        <v>1</v>
      </c>
      <c r="Y13" s="30">
        <v>29</v>
      </c>
      <c r="Z13" s="30">
        <v>15</v>
      </c>
      <c r="AA13" s="30">
        <v>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5</v>
      </c>
      <c r="AN13" s="30" t="s">
        <v>34</v>
      </c>
      <c r="AO13" s="30">
        <f>SUMIF($C$11:$AN$11,"Ind*",C13:AN13)</f>
        <v>232</v>
      </c>
      <c r="AP13" s="30">
        <f>SUMIF($C$11:$AN$11,"I.Mad",C13:AN13)</f>
        <v>285</v>
      </c>
      <c r="AQ13" s="30">
        <f>SUM(AO13:AP13)</f>
        <v>517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10</v>
      </c>
      <c r="G14" s="30">
        <v>4</v>
      </c>
      <c r="H14" s="30">
        <v>10</v>
      </c>
      <c r="I14" s="30">
        <v>9</v>
      </c>
      <c r="J14" s="30">
        <v>23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10</v>
      </c>
      <c r="R14" s="30" t="s">
        <v>34</v>
      </c>
      <c r="S14" s="30">
        <v>5</v>
      </c>
      <c r="T14" s="30" t="s">
        <v>34</v>
      </c>
      <c r="U14" s="30">
        <v>7</v>
      </c>
      <c r="V14" s="30">
        <v>2</v>
      </c>
      <c r="W14" s="30">
        <v>6</v>
      </c>
      <c r="X14" s="30">
        <v>1</v>
      </c>
      <c r="Y14" s="30">
        <v>10</v>
      </c>
      <c r="Z14" s="30">
        <v>7</v>
      </c>
      <c r="AA14" s="30">
        <v>2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4</v>
      </c>
      <c r="AN14" s="30" t="s">
        <v>34</v>
      </c>
      <c r="AO14" s="30">
        <f>SUMIF($C$11:$AN$11,"Ind*",C14:AN14)</f>
        <v>57</v>
      </c>
      <c r="AP14" s="30">
        <f>SUMIF($C$11:$AN$11,"I.Mad",C14:AN14)</f>
        <v>53</v>
      </c>
      <c r="AQ14" s="30">
        <f>SUM(AO14:AP14)</f>
        <v>110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60.122365488855323</v>
      </c>
      <c r="G15" s="30">
        <v>31.685484976938241</v>
      </c>
      <c r="H15" s="30">
        <v>56.646584300048914</v>
      </c>
      <c r="I15" s="30">
        <v>20.458314740472588</v>
      </c>
      <c r="J15" s="30">
        <v>17.162960099820516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26.230016114750455</v>
      </c>
      <c r="R15" s="30" t="s">
        <v>34</v>
      </c>
      <c r="S15" s="30">
        <v>33.441836827389118</v>
      </c>
      <c r="T15" s="30" t="s">
        <v>34</v>
      </c>
      <c r="U15" s="30">
        <v>39.112307604504245</v>
      </c>
      <c r="V15" s="30">
        <v>94.346564395319476</v>
      </c>
      <c r="W15" s="30">
        <v>32.249241763846108</v>
      </c>
      <c r="X15" s="30">
        <v>22.613065326633166</v>
      </c>
      <c r="Y15" s="30">
        <v>19.337489999999999</v>
      </c>
      <c r="Z15" s="30">
        <v>12.79542</v>
      </c>
      <c r="AA15" s="30">
        <v>25.399547666745892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25.728404368658193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11</v>
      </c>
      <c r="G16" s="36">
        <v>11.5</v>
      </c>
      <c r="H16" s="36">
        <v>11.5</v>
      </c>
      <c r="I16" s="36">
        <v>12.5</v>
      </c>
      <c r="J16" s="36">
        <v>13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12.5</v>
      </c>
      <c r="T16" s="36" t="s">
        <v>34</v>
      </c>
      <c r="U16" s="36">
        <v>12.5</v>
      </c>
      <c r="V16" s="36">
        <v>9.5</v>
      </c>
      <c r="W16" s="36">
        <v>13</v>
      </c>
      <c r="X16" s="36">
        <v>13</v>
      </c>
      <c r="Y16" s="36">
        <v>12</v>
      </c>
      <c r="Z16" s="36">
        <v>12.5</v>
      </c>
      <c r="AA16" s="36">
        <v>12.5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>
        <v>6.8837002329779295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6.8837002329779295</v>
      </c>
      <c r="AP30" s="30">
        <f t="shared" si="1"/>
        <v>0</v>
      </c>
      <c r="AQ30" s="42">
        <f t="shared" si="2"/>
        <v>6.8837002329779295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2004</v>
      </c>
      <c r="G41" s="42">
        <f t="shared" si="3"/>
        <v>8693.0049999999992</v>
      </c>
      <c r="H41" s="42">
        <f t="shared" si="3"/>
        <v>2303.3799999999997</v>
      </c>
      <c r="I41" s="42">
        <f t="shared" si="3"/>
        <v>15374.46</v>
      </c>
      <c r="J41" s="42">
        <f t="shared" si="3"/>
        <v>12561.17</v>
      </c>
      <c r="K41" s="42">
        <f t="shared" si="3"/>
        <v>1309.01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5905</v>
      </c>
      <c r="R41" s="42">
        <f t="shared" si="3"/>
        <v>0</v>
      </c>
      <c r="S41" s="42">
        <f t="shared" si="3"/>
        <v>3170</v>
      </c>
      <c r="T41" s="42">
        <f t="shared" si="3"/>
        <v>0</v>
      </c>
      <c r="U41" s="42">
        <f t="shared" si="3"/>
        <v>2350</v>
      </c>
      <c r="V41" s="42">
        <f t="shared" si="3"/>
        <v>265</v>
      </c>
      <c r="W41" s="42">
        <f t="shared" si="3"/>
        <v>8230</v>
      </c>
      <c r="X41" s="42">
        <f t="shared" si="3"/>
        <v>100</v>
      </c>
      <c r="Y41" s="42">
        <f t="shared" si="3"/>
        <v>4416.68</v>
      </c>
      <c r="Z41" s="42">
        <f t="shared" si="3"/>
        <v>1385.88</v>
      </c>
      <c r="AA41" s="42">
        <f t="shared" si="3"/>
        <v>1060.6399999999999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803.56999999999994</v>
      </c>
      <c r="AN41" s="42">
        <f t="shared" si="3"/>
        <v>0</v>
      </c>
      <c r="AO41" s="42">
        <f>SUM(AO12,AO18,AO24:AO37)</f>
        <v>51312.364999999991</v>
      </c>
      <c r="AP41" s="42">
        <f>SUM(AP12,AP18,AP24:AP37)</f>
        <v>18619.43</v>
      </c>
      <c r="AQ41" s="42">
        <f t="shared" si="2"/>
        <v>69931.794999999984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2022-06-14T22:13:58Z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