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<sst xmlns="http://schemas.openxmlformats.org/spreadsheetml/2006/main" count="343" uniqueCount="69">
  <si>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</si>
  <si>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</si>
  <si>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</si>
  <si>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</si>
  <si>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</si>
  <si>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</si>
  <si>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</si>
  <si>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</si>
  <si>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</si>
  <si>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</si>
  <si>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</si>
  <si>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</si>
  <si>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</si>
  <si>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</si>
  <si>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</si>
  <si>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</si>
  <si>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</si>
  <si>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</si>
  <si>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</si>
  <si>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</si>
  <si>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</si>
  <si>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</si>
  <si>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</si>
  <si>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</si>
  <si>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</si>
  <si>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</si>
  <si>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</si>
  <si>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</si>
  <si>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</si>
  <si>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</si>
  <si>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</si>
  <si>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</si>
  <si>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</si>
  <si>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</si>
  <si>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</si>
  <si>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</si>
  <si>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</si>
  <si>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</si>
  <si>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</si>
  <si>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</si>
  <si>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</si>
  <si>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</si>
  <si>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</si>
  <si>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</si>
  <si>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</si>
  <si>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</si>
  <si>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</si>
  <si>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</si>
  <si>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</si>
  <si>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</si>
  <si>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</si>
  <si>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</si>
  <si>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</si>
  <si>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</si>
  <si>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</si>
  <si>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</si>
  <si>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</si>
  <si>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</si>
  <si>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</si>
  <si>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</si>
  <si>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</si>
  <si>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</si>
  <si>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</si>
  <si>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</si>
  <si>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</si>
  <si>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</si>
  <si>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Callao,13 de mayo del 2024</t>
  </si>
  <si>
    <t xml:space="preserve">        Fecha  : 11/05/2024</t>
  </si>
  <si>
    <t>R.M.N°059-2024-PRODUCE, R.M.N°118-2024-PRODUCE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</si>
</sst>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10" zoomScale="22" zoomScaleNormal="22" workbookViewId="0">
      <selection activeCell="J31" sqref="J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2040.93</v>
      </c>
      <c r="F12" s="24">
        <v>538.48</v>
      </c>
      <c r="G12" s="24">
        <v>10921.645</v>
      </c>
      <c r="H12" s="24">
        <v>4506.4350000000004</v>
      </c>
      <c r="I12" s="24">
        <v>13421.875</v>
      </c>
      <c r="J12" s="24">
        <v>6270.2749999999996</v>
      </c>
      <c r="K12" s="24">
        <v>912.88499999999999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3686.41</v>
      </c>
      <c r="R12" s="24">
        <v>198.29499999999999</v>
      </c>
      <c r="S12" s="24">
        <v>958.22500000000002</v>
      </c>
      <c r="T12" s="24">
        <v>257.495</v>
      </c>
      <c r="U12" s="24">
        <v>1048.885</v>
      </c>
      <c r="V12" s="24">
        <v>1145.5</v>
      </c>
      <c r="W12" s="24">
        <v>3441.37</v>
      </c>
      <c r="X12" s="24">
        <v>40.450000000000003</v>
      </c>
      <c r="Y12" s="24">
        <v>5701.36</v>
      </c>
      <c r="Z12" s="24">
        <v>314</v>
      </c>
      <c r="AA12" s="24">
        <v>4048.5549999999998</v>
      </c>
      <c r="AB12" s="24">
        <v>67.989999999999995</v>
      </c>
      <c r="AC12" s="24">
        <v>958.625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47140.764999999999</v>
      </c>
      <c r="AP12" s="24">
        <f>SUMIF($C$11:$AN$11,"I.Mad",C12:AN12)</f>
        <v>13338.920000000002</v>
      </c>
      <c r="AQ12" s="24">
        <f>SUM(AO12:AP12)</f>
        <v>60479.684999999998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9</v>
      </c>
      <c r="F13" s="24">
        <v>12</v>
      </c>
      <c r="G13" s="24">
        <v>37</v>
      </c>
      <c r="H13" s="24">
        <v>64</v>
      </c>
      <c r="I13" s="24">
        <v>45</v>
      </c>
      <c r="J13" s="24">
        <v>106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25</v>
      </c>
      <c r="R13" s="24">
        <v>2</v>
      </c>
      <c r="S13" s="24">
        <v>7</v>
      </c>
      <c r="T13" s="24">
        <v>3</v>
      </c>
      <c r="U13" s="24">
        <v>6</v>
      </c>
      <c r="V13" s="24">
        <v>12</v>
      </c>
      <c r="W13" s="24">
        <v>18</v>
      </c>
      <c r="X13" s="24">
        <v>1</v>
      </c>
      <c r="Y13" s="24">
        <v>36</v>
      </c>
      <c r="Z13" s="24">
        <v>6</v>
      </c>
      <c r="AA13" s="24">
        <v>26</v>
      </c>
      <c r="AB13" s="24">
        <v>1</v>
      </c>
      <c r="AC13" s="24">
        <v>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214</v>
      </c>
      <c r="AP13" s="24">
        <f>SUMIF($C$11:$AN$11,"I.Mad",C13:AN13)</f>
        <v>207</v>
      </c>
      <c r="AQ13" s="24">
        <f>SUM(AO13:AP13)</f>
        <v>421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>
        <v>3</v>
      </c>
      <c r="G14" s="24">
        <v>12</v>
      </c>
      <c r="H14" s="24">
        <v>8</v>
      </c>
      <c r="I14" s="24">
        <v>2</v>
      </c>
      <c r="J14" s="24">
        <v>15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64</v>
      </c>
      <c r="S14" s="24">
        <v>4</v>
      </c>
      <c r="T14" s="24">
        <v>1</v>
      </c>
      <c r="U14" s="24">
        <v>1</v>
      </c>
      <c r="V14" s="24">
        <v>4</v>
      </c>
      <c r="W14" s="24">
        <v>6</v>
      </c>
      <c r="X14" s="24">
        <v>1</v>
      </c>
      <c r="Y14" s="24">
        <v>2</v>
      </c>
      <c r="Z14" s="24">
        <v>1</v>
      </c>
      <c r="AA14" s="24">
        <v>7</v>
      </c>
      <c r="AB14" s="24" t="s">
        <v>64</v>
      </c>
      <c r="AC14" s="24">
        <v>2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47</v>
      </c>
      <c r="AP14" s="24">
        <f>SUMIF($C$11:$AN$11,"I.Mad",C14:AN14)</f>
        <v>33</v>
      </c>
      <c r="AQ14" s="24">
        <f>SUM(AO14:AP14)</f>
        <v>80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2.17260488655897</v>
      </c>
      <c r="F15" s="24">
        <v>15.314676013239399</v>
      </c>
      <c r="G15" s="24">
        <v>20.8298249841319</v>
      </c>
      <c r="H15" s="24">
        <v>22.723777315628599</v>
      </c>
      <c r="I15" s="24">
        <v>19.246213495607002</v>
      </c>
      <c r="J15" s="24">
        <v>7.5114465855686099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15.4729031362613</v>
      </c>
      <c r="R15" s="24" t="s">
        <v>33</v>
      </c>
      <c r="S15" s="24">
        <v>5.9746163262767498</v>
      </c>
      <c r="T15" s="24">
        <v>5.2083333333538597</v>
      </c>
      <c r="U15" s="24">
        <v>9.7560975609710603</v>
      </c>
      <c r="V15" s="24">
        <v>18.809308135341698</v>
      </c>
      <c r="W15" s="24">
        <v>36.060784919013003</v>
      </c>
      <c r="X15" s="24">
        <v>20.618556700996599</v>
      </c>
      <c r="Y15" s="24">
        <v>23.0763702544238</v>
      </c>
      <c r="Z15" s="24">
        <v>58.910891089123197</v>
      </c>
      <c r="AA15" s="24">
        <v>92.367357218725502</v>
      </c>
      <c r="AB15" s="24" t="s">
        <v>33</v>
      </c>
      <c r="AC15" s="24">
        <v>76.196712596200001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>
        <v>13</v>
      </c>
      <c r="G16" s="27">
        <v>12.5</v>
      </c>
      <c r="H16" s="27">
        <v>12.5</v>
      </c>
      <c r="I16" s="27">
        <v>12.5</v>
      </c>
      <c r="J16" s="27">
        <v>12.5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12.5</v>
      </c>
      <c r="T16" s="27">
        <v>12.5</v>
      </c>
      <c r="U16" s="27">
        <v>12.5</v>
      </c>
      <c r="V16" s="27">
        <v>12.5</v>
      </c>
      <c r="W16" s="27">
        <v>12</v>
      </c>
      <c r="X16" s="27">
        <v>12</v>
      </c>
      <c r="Y16" s="27">
        <v>12.5</v>
      </c>
      <c r="Z16" s="27">
        <v>11.5</v>
      </c>
      <c r="AA16" s="27">
        <v>9.5</v>
      </c>
      <c r="AB16" s="27" t="s">
        <v>33</v>
      </c>
      <c r="AC16" s="27">
        <v>10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4.6795900000000001</v>
      </c>
      <c r="AB30" s="32"/>
      <c r="AC30" s="32">
        <v>1.71845</v>
      </c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6.3980399999999999</v>
      </c>
      <c r="AP30" s="24">
        <f t="shared" si="1"/>
        <v>0</v>
      </c>
      <c r="AQ30" s="32">
        <f t="shared" si="2"/>
        <v>6.3980399999999999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2040.93</v>
      </c>
      <c r="F41" s="32">
        <f t="shared" si="3"/>
        <v>538.48</v>
      </c>
      <c r="G41" s="32">
        <f t="shared" si="3"/>
        <v>10921.645</v>
      </c>
      <c r="H41" s="32">
        <f>+SUM(H24:H40,H18,H12)</f>
        <v>4506.4350000000004</v>
      </c>
      <c r="I41" s="32">
        <f>+SUM(I24:I40,I18,I12)</f>
        <v>13421.875</v>
      </c>
      <c r="J41" s="32">
        <f t="shared" si="3"/>
        <v>6270.2749999999996</v>
      </c>
      <c r="K41" s="32">
        <f t="shared" si="3"/>
        <v>912.88499999999999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3686.41</v>
      </c>
      <c r="R41" s="32">
        <f t="shared" si="3"/>
        <v>198.29499999999999</v>
      </c>
      <c r="S41" s="32">
        <f t="shared" si="3"/>
        <v>958.22500000000002</v>
      </c>
      <c r="T41" s="32">
        <f t="shared" si="3"/>
        <v>257.495</v>
      </c>
      <c r="U41" s="32">
        <f t="shared" si="3"/>
        <v>1048.885</v>
      </c>
      <c r="V41" s="32">
        <f t="shared" si="3"/>
        <v>1145.5</v>
      </c>
      <c r="W41" s="32">
        <f t="shared" si="3"/>
        <v>3441.37</v>
      </c>
      <c r="X41" s="32">
        <f t="shared" si="3"/>
        <v>40.450000000000003</v>
      </c>
      <c r="Y41" s="32">
        <f t="shared" si="3"/>
        <v>5701.36</v>
      </c>
      <c r="Z41" s="32">
        <f t="shared" si="3"/>
        <v>314</v>
      </c>
      <c r="AA41" s="32">
        <f>+SUM(AA24:AA40,AA18,C12)</f>
        <v>4.6795900000000001</v>
      </c>
      <c r="AB41" s="32">
        <f t="shared" si="3"/>
        <v>67.989999999999995</v>
      </c>
      <c r="AC41" s="32">
        <f t="shared" si="3"/>
        <v>960.34344999999996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47147.163039999999</v>
      </c>
      <c r="AP41" s="32">
        <f>SUM(AP12,AP18,AP24:AP37)</f>
        <v>13338.920000000002</v>
      </c>
      <c r="AQ41" s="32">
        <f t="shared" si="2"/>
        <v>60486.083039999998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2024-05-16T16:58:26Z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