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Q33" i="5"/>
  <c r="AP33" i="5"/>
  <c r="AO33" i="5"/>
  <c r="AQ32" i="5"/>
  <c r="AP32" i="5"/>
  <c r="AO32" i="5"/>
  <c r="AP31" i="5"/>
  <c r="AO31" i="5"/>
  <c r="AQ31" i="5" s="1"/>
  <c r="AP30" i="5"/>
  <c r="AO30" i="5"/>
  <c r="AQ30" i="5" s="1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9" i="5" l="1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<sst xmlns="http://schemas.openxmlformats.org/spreadsheetml/2006/main" count="370" uniqueCount="67">
  <si>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</si>
  <si>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</si>
  <si>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</si>
  <si>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</si>
  <si>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</si>
  <si>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</si>
  <si>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</si>
  <si>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</si>
  <si>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</si>
  <si>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</si>
  <si>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</si>
  <si>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</si>
  <si>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</si>
  <si>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</si>
  <si>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</si>
  <si>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</si>
  <si>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</si>
  <si>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</si>
  <si>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</si>
  <si>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</si>
  <si>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</si>
  <si>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</si>
  <si>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</si>
  <si>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</si>
  <si>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</si>
  <si>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</si>
  <si>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</si>
  <si>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</si>
  <si>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</si>
  <si>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</si>
  <si>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</si>
  <si>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</si>
  <si>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</si>
  <si>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</si>
  <si>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</si>
  <si>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</si>
  <si>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</si>
  <si>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</si>
  <si>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</si>
  <si>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</si>
  <si>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</si>
  <si>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</si>
  <si>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</si>
  <si>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</si>
  <si>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</si>
  <si>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</si>
  <si>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</si>
  <si>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</si>
  <si>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</si>
  <si>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</si>
  <si>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</si>
  <si>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</si>
  <si>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</si>
  <si>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</si>
  <si>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</si>
  <si>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</si>
  <si>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</si>
  <si>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</si>
  <si>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</si>
  <si>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</si>
  <si>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</si>
  <si>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</si>
  <si>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Callao, 11 de julio del 2016</t>
  </si>
  <si>
    <t>R.M.N°427-2015-PRODUCE,R.M.N°228-2016-PRODUCE,R.M.N°238-2016-PRODUCE,R.M.N°242-2016-PRODUCE,R.M.N°249-2016-PRODUCE</t>
  </si>
  <si>
    <t xml:space="preserve">        Fecha  : 10/07/2016</t>
  </si>
  <si>
    <t>13,5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</si>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</sst>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N27" sqref="AN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46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56</v>
      </c>
      <c r="X10" s="123"/>
      <c r="Y10" s="114" t="s">
        <v>49</v>
      </c>
      <c r="Z10" s="115"/>
      <c r="AA10" s="122" t="s">
        <v>38</v>
      </c>
      <c r="AB10" s="123"/>
      <c r="AC10" s="122" t="s">
        <v>13</v>
      </c>
      <c r="AD10" s="123"/>
      <c r="AE10" s="121" t="s">
        <v>50</v>
      </c>
      <c r="AF10" s="115"/>
      <c r="AG10" s="121" t="s">
        <v>51</v>
      </c>
      <c r="AH10" s="115"/>
      <c r="AI10" s="121" t="s">
        <v>52</v>
      </c>
      <c r="AJ10" s="115"/>
      <c r="AK10" s="121" t="s">
        <v>53</v>
      </c>
      <c r="AL10" s="115"/>
      <c r="AM10" s="121" t="s">
        <v>54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3405</v>
      </c>
      <c r="J12" s="53">
        <v>4521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1438.7560000000001</v>
      </c>
      <c r="T12" s="53">
        <v>0</v>
      </c>
      <c r="U12" s="53">
        <v>1717.5</v>
      </c>
      <c r="V12" s="53">
        <v>434.5</v>
      </c>
      <c r="W12" s="53">
        <v>3456.9749999999999</v>
      </c>
      <c r="X12" s="53">
        <v>55</v>
      </c>
      <c r="Y12" s="53">
        <v>3972.9860130977377</v>
      </c>
      <c r="Z12" s="53">
        <v>1170.1171849879299</v>
      </c>
      <c r="AA12" s="53">
        <v>1983.6572704488494</v>
      </c>
      <c r="AB12" s="53">
        <v>0</v>
      </c>
      <c r="AC12" s="53">
        <v>7413.3310618362602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23388.205345382848</v>
      </c>
      <c r="AP12" s="54">
        <f>SUMIF($C$11:$AN$11,"I.Mad",C12:AN12)</f>
        <v>6180.6171849879302</v>
      </c>
      <c r="AQ12" s="54">
        <f>SUM(AO12:AP12)</f>
        <v>29568.82253037078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34</v>
      </c>
      <c r="J13" s="55">
        <v>83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7</v>
      </c>
      <c r="T13" s="55" t="s">
        <v>20</v>
      </c>
      <c r="U13" s="55">
        <v>9</v>
      </c>
      <c r="V13" s="55">
        <v>8</v>
      </c>
      <c r="W13" s="55">
        <v>29</v>
      </c>
      <c r="X13" s="55">
        <v>2</v>
      </c>
      <c r="Y13" s="55">
        <v>51</v>
      </c>
      <c r="Z13" s="55">
        <v>29</v>
      </c>
      <c r="AA13" s="55">
        <v>9</v>
      </c>
      <c r="AB13" s="55" t="s">
        <v>20</v>
      </c>
      <c r="AC13" s="55">
        <v>32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171</v>
      </c>
      <c r="AP13" s="54">
        <f>SUMIF($C$11:$AN$11,"I.Mad",C13:AN13)</f>
        <v>122</v>
      </c>
      <c r="AQ13" s="54">
        <f>SUM(AO13:AP13)</f>
        <v>293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1</v>
      </c>
      <c r="J14" s="55">
        <v>2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6</v>
      </c>
      <c r="T14" s="55" t="s">
        <v>20</v>
      </c>
      <c r="U14" s="55">
        <v>3</v>
      </c>
      <c r="V14" s="55">
        <v>3</v>
      </c>
      <c r="W14" s="55">
        <v>10</v>
      </c>
      <c r="X14" s="55" t="s">
        <v>66</v>
      </c>
      <c r="Y14" s="55">
        <v>4</v>
      </c>
      <c r="Z14" s="55">
        <v>4</v>
      </c>
      <c r="AA14" s="55">
        <v>4</v>
      </c>
      <c r="AB14" s="55" t="s">
        <v>20</v>
      </c>
      <c r="AC14" s="55">
        <v>10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38</v>
      </c>
      <c r="AP14" s="54">
        <f>SUMIF($C$11:$AN$11,"I.Mad",C14:AN14)</f>
        <v>9</v>
      </c>
      <c r="AQ14" s="54">
        <f>SUM(AO14:AP14)</f>
        <v>47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8.3720930232558146</v>
      </c>
      <c r="J15" s="55">
        <v>19.104645521803672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5.9633530894028869E-2</v>
      </c>
      <c r="T15" s="55" t="s">
        <v>20</v>
      </c>
      <c r="U15" s="55">
        <v>0</v>
      </c>
      <c r="V15" s="55">
        <v>0</v>
      </c>
      <c r="W15" s="55">
        <v>0</v>
      </c>
      <c r="X15" s="55" t="s">
        <v>20</v>
      </c>
      <c r="Y15" s="55">
        <v>0</v>
      </c>
      <c r="Z15" s="55">
        <v>0</v>
      </c>
      <c r="AA15" s="55">
        <v>5.2335068760207308</v>
      </c>
      <c r="AB15" s="55" t="s">
        <v>20</v>
      </c>
      <c r="AC15" s="55">
        <v>11.313621066507435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65</v>
      </c>
      <c r="J16" s="61" t="s">
        <v>65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>
        <v>14</v>
      </c>
      <c r="T16" s="61" t="s">
        <v>20</v>
      </c>
      <c r="U16" s="61">
        <v>13.5</v>
      </c>
      <c r="V16" s="61">
        <v>13.5</v>
      </c>
      <c r="W16" s="61">
        <v>14</v>
      </c>
      <c r="X16" s="61" t="s">
        <v>20</v>
      </c>
      <c r="Y16" s="61">
        <v>14</v>
      </c>
      <c r="Z16" s="61">
        <v>13.5</v>
      </c>
      <c r="AA16" s="61">
        <v>13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74">
        <v>2</v>
      </c>
      <c r="J25" s="74">
        <v>2</v>
      </c>
      <c r="K25" s="58"/>
      <c r="L25" s="58"/>
      <c r="M25" s="58"/>
      <c r="N25" s="58"/>
      <c r="O25" s="58"/>
      <c r="P25" s="58"/>
      <c r="Q25" s="74"/>
      <c r="R25" s="74"/>
      <c r="S25" s="74">
        <v>11.243895581411298</v>
      </c>
      <c r="T25" s="74"/>
      <c r="U25" s="74">
        <v>17.5</v>
      </c>
      <c r="V25" s="58">
        <v>0.5</v>
      </c>
      <c r="W25" s="58">
        <v>203.02499999999998</v>
      </c>
      <c r="X25" s="58"/>
      <c r="Y25" s="58">
        <v>67.198986902261723</v>
      </c>
      <c r="Z25" s="58">
        <v>15.607815012069947</v>
      </c>
      <c r="AA25" s="74">
        <v>5.1647846889952156</v>
      </c>
      <c r="AB25" s="58"/>
      <c r="AC25" s="58">
        <v>126.66893816374012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432.80160533640833</v>
      </c>
      <c r="AP25" s="54">
        <f t="shared" ref="AP25:AP37" si="2">SUMIF($C$11:$AN$11,"I.Mad",C25:AN25)</f>
        <v>18.107815012069949</v>
      </c>
      <c r="AQ25" s="58">
        <f>SUM(AO25:AP25)</f>
        <v>450.90942034847831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>
        <v>417</v>
      </c>
      <c r="E27" s="58"/>
      <c r="F27" s="58">
        <v>960.48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1377.48</v>
      </c>
      <c r="AQ27" s="58">
        <f t="shared" si="0"/>
        <v>1377.48</v>
      </c>
      <c r="AT27" s="20"/>
      <c r="AU27" s="20"/>
      <c r="AV27" s="20"/>
    </row>
    <row r="28" spans="2:48" ht="50.25" customHeight="1" x14ac:dyDescent="0.55000000000000004">
      <c r="B28" s="86" t="s">
        <v>55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59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>
        <v>11.177944862155387</v>
      </c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11.177944862155387</v>
      </c>
      <c r="AP30" s="54">
        <f t="shared" si="2"/>
        <v>0</v>
      </c>
      <c r="AQ30" s="58">
        <f t="shared" si="0"/>
        <v>11.177944862155387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58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60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417</v>
      </c>
      <c r="E38" s="58">
        <f t="shared" si="3"/>
        <v>0</v>
      </c>
      <c r="F38" s="58">
        <f t="shared" si="3"/>
        <v>960.48</v>
      </c>
      <c r="G38" s="58">
        <f t="shared" si="3"/>
        <v>0</v>
      </c>
      <c r="H38" s="58">
        <f t="shared" si="3"/>
        <v>0</v>
      </c>
      <c r="I38" s="58">
        <f t="shared" si="3"/>
        <v>3407</v>
      </c>
      <c r="J38" s="58">
        <f t="shared" si="3"/>
        <v>4523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1449.9998955814115</v>
      </c>
      <c r="T38" s="58">
        <f t="shared" si="3"/>
        <v>0</v>
      </c>
      <c r="U38" s="58">
        <f>+SUM(U12,U18,U24:U37)</f>
        <v>1735</v>
      </c>
      <c r="V38" s="58">
        <f t="shared" si="3"/>
        <v>435</v>
      </c>
      <c r="W38" s="58">
        <f t="shared" si="3"/>
        <v>3660</v>
      </c>
      <c r="X38" s="58">
        <f t="shared" si="3"/>
        <v>55</v>
      </c>
      <c r="Y38" s="58">
        <f>+SUM(Y12,Y18,Y24:Y37)</f>
        <v>4040.1849999999995</v>
      </c>
      <c r="Z38" s="58">
        <f>+SUM(Z12,Z18,Z24:Z37)</f>
        <v>1185.7249999999999</v>
      </c>
      <c r="AA38" s="58">
        <f>+SUM(AA12,AA18,AA24:AA37)</f>
        <v>2000</v>
      </c>
      <c r="AB38" s="58">
        <f t="shared" ref="AB38:AN38" si="4">+SUM(AB12,AB18,AB24:AB37)</f>
        <v>0</v>
      </c>
      <c r="AC38" s="58">
        <f>+SUM(AC12,AC18,AC24:AC37)</f>
        <v>7540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23832.184895581413</v>
      </c>
      <c r="AP38" s="58">
        <f>SUM(AP12,AP18,AP24:AP37)</f>
        <v>7576.2049999999999</v>
      </c>
      <c r="AQ38" s="58">
        <f>SUM(AO38:AP38)</f>
        <v>31408.389895581415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17.3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15.1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2016-07-11T19:06:56Z</dcterms:modified>
</cp:coreProperties>
</file>