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externalReferences>
    <externalReference r:id="rId2"/>
  </externalReference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15" i="5" l="1"/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<sst xmlns="http://schemas.openxmlformats.org/spreadsheetml/2006/main" count="366" uniqueCount="69">
  <si>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</si>
  <si>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</si>
  <si>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</si>
  <si>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</si>
  <si>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</si>
  <si>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</si>
  <si>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</si>
  <si>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</si>
  <si>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</si>
  <si>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</si>
  <si>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</si>
  <si>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</si>
  <si>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</si>
  <si>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</si>
  <si>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</si>
  <si>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</si>
  <si>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</si>
  <si>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</si>
  <si>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</si>
  <si>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</si>
  <si>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</si>
  <si>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</si>
  <si>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</si>
  <si>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</si>
  <si>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</si>
  <si>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</si>
  <si>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</si>
  <si>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</si>
  <si>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</si>
  <si>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</si>
  <si>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</si>
  <si>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</si>
  <si>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</si>
  <si>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</si>
  <si>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</si>
  <si>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</si>
  <si>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</si>
  <si>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</si>
  <si>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</si>
  <si>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</si>
  <si>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</si>
  <si>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</si>
  <si>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</si>
  <si>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</si>
  <si>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</si>
  <si>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</si>
  <si>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</si>
  <si>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</si>
  <si>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</si>
  <si>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</si>
  <si>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</si>
  <si>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</si>
  <si>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</si>
  <si>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</si>
  <si>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</si>
  <si>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</si>
  <si>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</si>
  <si>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</si>
  <si>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</si>
  <si>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</si>
  <si>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</si>
  <si>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</si>
  <si>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</si>
  <si>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MALAGUA</t>
  </si>
  <si>
    <t>BAGRE</t>
  </si>
  <si>
    <t xml:space="preserve">        Fecha  : 10/06/2019</t>
  </si>
  <si>
    <t>Callao, 11 de junio del 2019</t>
  </si>
  <si>
    <t>GCQ/due</t>
  </si>
  <si>
    <t>10,0 Y 12,0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</si>
</sst>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loa\Downloads\Ponder%20%20Ind%20Anch%2010%20Junio%202019.%20Tambo%20de%20M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Mora"/>
      <sheetName val="emb"/>
      <sheetName val="Areasisop"/>
      <sheetName val="f simples"/>
    </sheetNames>
    <sheetDataSet>
      <sheetData sheetId="0"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43.347307394703712</v>
          </cell>
        </row>
        <row r="28">
          <cell r="B28">
            <v>476.82038134174081</v>
          </cell>
        </row>
        <row r="29">
          <cell r="B29">
            <v>2073.5673016700671</v>
          </cell>
        </row>
        <row r="30">
          <cell r="B30">
            <v>3092.5923193158228</v>
          </cell>
        </row>
        <row r="31">
          <cell r="B31">
            <v>6236.3619870424973</v>
          </cell>
        </row>
        <row r="32">
          <cell r="B32">
            <v>6872.3646914116316</v>
          </cell>
        </row>
        <row r="33">
          <cell r="B33">
            <v>4198.3119517509858</v>
          </cell>
        </row>
        <row r="34">
          <cell r="B34">
            <v>2189.4023173027563</v>
          </cell>
        </row>
        <row r="35">
          <cell r="B35">
            <v>3256.4328113867791</v>
          </cell>
        </row>
        <row r="36">
          <cell r="B36">
            <v>9671.2465357380624</v>
          </cell>
        </row>
        <row r="54">
          <cell r="B54">
            <v>119110.40815001863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6" zoomScaleNormal="26" workbookViewId="0">
      <selection activeCell="V22" sqref="V2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6" t="s">
        <v>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35</v>
      </c>
      <c r="AN6" s="117"/>
      <c r="AO6" s="117"/>
      <c r="AP6" s="117"/>
      <c r="AQ6" s="117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8"/>
      <c r="AP7" s="118"/>
      <c r="AQ7" s="118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65</v>
      </c>
      <c r="AP8" s="117"/>
      <c r="AQ8" s="117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3" t="s">
        <v>4</v>
      </c>
      <c r="D10" s="114"/>
      <c r="E10" s="122" t="s">
        <v>58</v>
      </c>
      <c r="F10" s="123"/>
      <c r="G10" s="125" t="s">
        <v>5</v>
      </c>
      <c r="H10" s="126"/>
      <c r="I10" s="124" t="s">
        <v>43</v>
      </c>
      <c r="J10" s="124"/>
      <c r="K10" s="124" t="s">
        <v>6</v>
      </c>
      <c r="L10" s="124"/>
      <c r="M10" s="113" t="s">
        <v>7</v>
      </c>
      <c r="N10" s="127"/>
      <c r="O10" s="113" t="s">
        <v>8</v>
      </c>
      <c r="P10" s="127"/>
      <c r="Q10" s="125" t="s">
        <v>9</v>
      </c>
      <c r="R10" s="126"/>
      <c r="S10" s="125" t="s">
        <v>10</v>
      </c>
      <c r="T10" s="126"/>
      <c r="U10" s="125" t="s">
        <v>11</v>
      </c>
      <c r="V10" s="126"/>
      <c r="W10" s="125" t="s">
        <v>50</v>
      </c>
      <c r="X10" s="126"/>
      <c r="Y10" s="113" t="s">
        <v>44</v>
      </c>
      <c r="Z10" s="114"/>
      <c r="AA10" s="113" t="s">
        <v>36</v>
      </c>
      <c r="AB10" s="114"/>
      <c r="AC10" s="113" t="s">
        <v>12</v>
      </c>
      <c r="AD10" s="114"/>
      <c r="AE10" s="121" t="s">
        <v>52</v>
      </c>
      <c r="AF10" s="114"/>
      <c r="AG10" s="121" t="s">
        <v>45</v>
      </c>
      <c r="AH10" s="114"/>
      <c r="AI10" s="121" t="s">
        <v>46</v>
      </c>
      <c r="AJ10" s="114"/>
      <c r="AK10" s="121" t="s">
        <v>47</v>
      </c>
      <c r="AL10" s="114"/>
      <c r="AM10" s="121" t="s">
        <v>48</v>
      </c>
      <c r="AN10" s="114"/>
      <c r="AO10" s="119" t="s">
        <v>13</v>
      </c>
      <c r="AP10" s="120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1720</v>
      </c>
      <c r="F12" s="49">
        <v>120.99999999999999</v>
      </c>
      <c r="G12" s="49">
        <v>9781.3350000000009</v>
      </c>
      <c r="H12" s="49">
        <v>3614.03</v>
      </c>
      <c r="I12" s="49">
        <v>3580.55</v>
      </c>
      <c r="J12" s="49">
        <v>376.38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528.43399999999997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360</v>
      </c>
      <c r="X12" s="49">
        <v>0</v>
      </c>
      <c r="Y12" s="49">
        <v>2208.2249999999999</v>
      </c>
      <c r="Z12" s="49">
        <v>712.85</v>
      </c>
      <c r="AA12" s="49">
        <v>1270.3105341880341</v>
      </c>
      <c r="AB12" s="49">
        <v>0</v>
      </c>
      <c r="AC12" s="49">
        <v>8185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115.16500000000001</v>
      </c>
      <c r="AN12" s="49">
        <v>0</v>
      </c>
      <c r="AO12" s="50">
        <f>SUMIF($C$11:$AN$11,"Ind*",C12:AN12)</f>
        <v>27749.019534188035</v>
      </c>
      <c r="AP12" s="50">
        <f>SUMIF($C$11:$AN$11,"I.Mad",C12:AN12)</f>
        <v>4824.26</v>
      </c>
      <c r="AQ12" s="50">
        <f>SUM(AO12:AP12)</f>
        <v>32573.279534188034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10</v>
      </c>
      <c r="F13" s="51">
        <v>2</v>
      </c>
      <c r="G13" s="51">
        <v>57</v>
      </c>
      <c r="H13" s="51">
        <v>67</v>
      </c>
      <c r="I13" s="51">
        <v>33</v>
      </c>
      <c r="J13" s="51">
        <v>7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8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>
        <v>2</v>
      </c>
      <c r="X13" s="51" t="s">
        <v>19</v>
      </c>
      <c r="Y13" s="51">
        <v>25</v>
      </c>
      <c r="Z13" s="51">
        <v>7</v>
      </c>
      <c r="AA13" s="51">
        <v>9</v>
      </c>
      <c r="AB13" s="51" t="s">
        <v>19</v>
      </c>
      <c r="AC13" s="51">
        <v>34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>
        <v>4</v>
      </c>
      <c r="AN13" s="51" t="s">
        <v>19</v>
      </c>
      <c r="AO13" s="50">
        <f>SUMIF($C$11:$AN$11,"Ind*",C13:AN13)</f>
        <v>182</v>
      </c>
      <c r="AP13" s="50">
        <f>SUMIF($C$11:$AN$11,"I.Mad",C13:AN13)</f>
        <v>83</v>
      </c>
      <c r="AQ13" s="50">
        <f>SUM(AO13:AP13)</f>
        <v>265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4</v>
      </c>
      <c r="F14" s="51">
        <v>2</v>
      </c>
      <c r="G14" s="51">
        <v>9</v>
      </c>
      <c r="H14" s="51">
        <v>7</v>
      </c>
      <c r="I14" s="51">
        <v>7</v>
      </c>
      <c r="J14" s="51">
        <v>2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8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>
        <v>2</v>
      </c>
      <c r="X14" s="51" t="s">
        <v>19</v>
      </c>
      <c r="Y14" s="51">
        <v>5</v>
      </c>
      <c r="Z14" s="51">
        <v>2</v>
      </c>
      <c r="AA14" s="51">
        <v>4</v>
      </c>
      <c r="AB14" s="51" t="s">
        <v>19</v>
      </c>
      <c r="AC14" s="51">
        <v>12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>
        <v>2</v>
      </c>
      <c r="AN14" s="51" t="s">
        <v>19</v>
      </c>
      <c r="AO14" s="50">
        <f>SUMIF($C$11:$AN$11,"Ind*",C14:AN14)</f>
        <v>53</v>
      </c>
      <c r="AP14" s="50">
        <f>SUMIF($C$11:$AN$11,"I.Mad",C14:AN14)</f>
        <v>13</v>
      </c>
      <c r="AQ14" s="50">
        <f>SUM(AO14:AP14)</f>
        <v>66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11.247670838114008</v>
      </c>
      <c r="F15" s="51">
        <v>28.170935192015961</v>
      </c>
      <c r="G15" s="51">
        <v>11.313025767199232</v>
      </c>
      <c r="H15" s="51">
        <v>30.819290907819344</v>
      </c>
      <c r="I15" s="51">
        <v>48.815490215512888</v>
      </c>
      <c r="J15" s="51">
        <v>60.545227872331935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1.1704663903676858E-2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>
        <v>72.302768698853882</v>
      </c>
      <c r="X15" s="51" t="s">
        <v>19</v>
      </c>
      <c r="Y15" s="51">
        <v>60.582445999999997</v>
      </c>
      <c r="Z15" s="51">
        <v>3.9095270000000002</v>
      </c>
      <c r="AA15" s="51">
        <f>SUM('[1]T Mora'!B23:B36)/'[1]T Mora'!B54*100</f>
        <v>31.995900439158291</v>
      </c>
      <c r="AB15" s="51" t="s">
        <v>19</v>
      </c>
      <c r="AC15" s="51">
        <v>55.746318880268909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>
        <v>46.484174542340369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13</v>
      </c>
      <c r="F16" s="56">
        <v>12.5</v>
      </c>
      <c r="G16" s="56">
        <v>12.5</v>
      </c>
      <c r="H16" s="56">
        <v>12</v>
      </c>
      <c r="I16" s="56">
        <v>11.5</v>
      </c>
      <c r="J16" s="56">
        <v>12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13.5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>
        <v>10</v>
      </c>
      <c r="X16" s="56" t="s">
        <v>19</v>
      </c>
      <c r="Y16" s="56">
        <v>11</v>
      </c>
      <c r="Z16" s="56">
        <v>13</v>
      </c>
      <c r="AA16" s="51">
        <v>12.5</v>
      </c>
      <c r="AB16" s="51" t="s">
        <v>19</v>
      </c>
      <c r="AC16" s="56" t="s">
        <v>68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>
        <v>12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>
        <v>0.42</v>
      </c>
      <c r="J25" s="69"/>
      <c r="K25" s="53"/>
      <c r="L25" s="53"/>
      <c r="M25" s="53"/>
      <c r="N25" s="53"/>
      <c r="O25" s="53"/>
      <c r="P25" s="53"/>
      <c r="Q25" s="53">
        <v>26.5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26.92</v>
      </c>
      <c r="AP25" s="50">
        <f t="shared" si="1"/>
        <v>0</v>
      </c>
      <c r="AQ25" s="53">
        <f>SUM(AO25:AP25)</f>
        <v>26.92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>
        <v>4.0999999999999996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4.0999999999999996</v>
      </c>
      <c r="AP30" s="50">
        <f t="shared" si="1"/>
        <v>0</v>
      </c>
      <c r="AQ30" s="53">
        <f t="shared" si="2"/>
        <v>4.0999999999999996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1720</v>
      </c>
      <c r="F41" s="53">
        <f t="shared" si="5"/>
        <v>120.99999999999999</v>
      </c>
      <c r="G41" s="53">
        <f t="shared" si="5"/>
        <v>9781.3350000000009</v>
      </c>
      <c r="H41" s="53">
        <f t="shared" si="5"/>
        <v>3614.03</v>
      </c>
      <c r="I41" s="53">
        <f t="shared" si="5"/>
        <v>3580.9700000000003</v>
      </c>
      <c r="J41" s="53">
        <f t="shared" si="5"/>
        <v>376.38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554.93399999999997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360</v>
      </c>
      <c r="X41" s="53">
        <f t="shared" si="5"/>
        <v>0</v>
      </c>
      <c r="Y41" s="53">
        <f t="shared" si="5"/>
        <v>2208.2249999999999</v>
      </c>
      <c r="Z41" s="53">
        <f t="shared" si="5"/>
        <v>712.85</v>
      </c>
      <c r="AA41" s="53">
        <f t="shared" si="5"/>
        <v>1274.410534188034</v>
      </c>
      <c r="AB41" s="53">
        <f t="shared" si="5"/>
        <v>0</v>
      </c>
      <c r="AC41" s="53">
        <f>+SUM(AC24:AC40,AC18,AC12)</f>
        <v>8185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115.16500000000001</v>
      </c>
      <c r="AN41" s="53">
        <f t="shared" si="5"/>
        <v>0</v>
      </c>
      <c r="AO41" s="53">
        <f>SUM(AO12,AO18,AO24:AO37)</f>
        <v>27780.039534188032</v>
      </c>
      <c r="AP41" s="53">
        <f>SUM(AP12,AP18,AP24:AP37)</f>
        <v>4824.26</v>
      </c>
      <c r="AQ41" s="53">
        <f>SUM(AO41:AP41)</f>
        <v>32604.299534188031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17.8</v>
      </c>
      <c r="H42" s="55"/>
      <c r="I42" s="88"/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16.7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2" t="s">
        <v>67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2019-06-11T16:31:26Z</dcterms:modified>
</cp:coreProperties>
</file>